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nestgodshalk/iCloud Drive (Archive)/Documents/CCA/Fleet Captain/Cruise Resources Committee/"/>
    </mc:Choice>
  </mc:AlternateContent>
  <xr:revisionPtr revIDLastSave="0" documentId="8_{B86240E9-5FC4-9D44-A0FE-6A4AF0B300F9}" xr6:coauthVersionLast="47" xr6:coauthVersionMax="47" xr10:uidLastSave="{00000000-0000-0000-0000-000000000000}"/>
  <bookViews>
    <workbookView xWindow="0" yWindow="500" windowWidth="25600" windowHeight="15720" xr2:uid="{05C538E7-2A7C-47F7-A76A-BACA399A66BA}"/>
  </bookViews>
  <sheets>
    <sheet name="Budget" sheetId="1" r:id="rId1"/>
    <sheet name="Expenses" sheetId="2" r:id="rId2"/>
    <sheet name="Participants" sheetId="3" r:id="rId3"/>
    <sheet name="Receipts" sheetId="4" r:id="rId4"/>
    <sheet name="Mothership" sheetId="5" r:id="rId5"/>
    <sheet name="P&amp;L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6" l="1"/>
  <c r="C16" i="5"/>
  <c r="B16" i="5"/>
  <c r="B24" i="6"/>
  <c r="B23" i="6"/>
  <c r="F23" i="6" s="1"/>
  <c r="B22" i="6"/>
  <c r="F22" i="6" s="1"/>
  <c r="B21" i="6"/>
  <c r="F21" i="6" s="1"/>
  <c r="B20" i="6"/>
  <c r="B19" i="6"/>
  <c r="F19" i="6" s="1"/>
  <c r="B17" i="6"/>
  <c r="B16" i="6"/>
  <c r="B15" i="6"/>
  <c r="F15" i="6" s="1"/>
  <c r="B13" i="6"/>
  <c r="C14" i="6" s="1"/>
  <c r="G14" i="6" s="1"/>
  <c r="B12" i="6"/>
  <c r="B11" i="6"/>
  <c r="B10" i="6"/>
  <c r="F10" i="6" s="1"/>
  <c r="B9" i="6"/>
  <c r="C28" i="1"/>
  <c r="B28" i="1"/>
  <c r="C27" i="1"/>
  <c r="B27" i="1"/>
  <c r="C61" i="4"/>
  <c r="C82" i="4" s="1"/>
  <c r="C57" i="4"/>
  <c r="C78" i="4" s="1"/>
  <c r="C53" i="4"/>
  <c r="C74" i="4" s="1"/>
  <c r="C49" i="4"/>
  <c r="C70" i="4" s="1"/>
  <c r="C45" i="4"/>
  <c r="C66" i="4" s="1"/>
  <c r="C87" i="4" s="1"/>
  <c r="C42" i="4"/>
  <c r="C63" i="4" s="1"/>
  <c r="C84" i="4" s="1"/>
  <c r="C41" i="4"/>
  <c r="C62" i="4" s="1"/>
  <c r="C83" i="4" s="1"/>
  <c r="C40" i="4"/>
  <c r="C39" i="4"/>
  <c r="C60" i="4" s="1"/>
  <c r="C81" i="4" s="1"/>
  <c r="C38" i="4"/>
  <c r="C59" i="4" s="1"/>
  <c r="C80" i="4" s="1"/>
  <c r="C37" i="4"/>
  <c r="C58" i="4" s="1"/>
  <c r="C79" i="4" s="1"/>
  <c r="C36" i="4"/>
  <c r="C35" i="4"/>
  <c r="C56" i="4" s="1"/>
  <c r="C77" i="4" s="1"/>
  <c r="C34" i="4"/>
  <c r="C55" i="4" s="1"/>
  <c r="C76" i="4" s="1"/>
  <c r="C33" i="4"/>
  <c r="C54" i="4" s="1"/>
  <c r="C75" i="4" s="1"/>
  <c r="C32" i="4"/>
  <c r="C31" i="4"/>
  <c r="C52" i="4" s="1"/>
  <c r="C73" i="4" s="1"/>
  <c r="C30" i="4"/>
  <c r="C51" i="4" s="1"/>
  <c r="C72" i="4" s="1"/>
  <c r="C29" i="4"/>
  <c r="C50" i="4" s="1"/>
  <c r="C71" i="4" s="1"/>
  <c r="C28" i="4"/>
  <c r="C27" i="4"/>
  <c r="C48" i="4" s="1"/>
  <c r="C69" i="4" s="1"/>
  <c r="C26" i="4"/>
  <c r="C47" i="4" s="1"/>
  <c r="C68" i="4" s="1"/>
  <c r="C25" i="4"/>
  <c r="C46" i="4" s="1"/>
  <c r="C67" i="4" s="1"/>
  <c r="C24" i="4"/>
  <c r="C23" i="4"/>
  <c r="C44" i="4" s="1"/>
  <c r="C65" i="4" s="1"/>
  <c r="C86" i="4" s="1"/>
  <c r="C22" i="4"/>
  <c r="C43" i="4" s="1"/>
  <c r="C64" i="4" s="1"/>
  <c r="C85" i="4" s="1"/>
  <c r="G28" i="6"/>
  <c r="G30" i="6"/>
  <c r="F30" i="6"/>
  <c r="F29" i="6"/>
  <c r="F28" i="6"/>
  <c r="G27" i="6"/>
  <c r="F27" i="6"/>
  <c r="F26" i="6"/>
  <c r="G25" i="6"/>
  <c r="G24" i="6"/>
  <c r="F24" i="6"/>
  <c r="G23" i="6"/>
  <c r="G22" i="6"/>
  <c r="G21" i="6"/>
  <c r="G20" i="6"/>
  <c r="F20" i="6"/>
  <c r="G19" i="6"/>
  <c r="G18" i="6"/>
  <c r="F18" i="6"/>
  <c r="G17" i="6"/>
  <c r="F17" i="6"/>
  <c r="G16" i="6"/>
  <c r="F16" i="6"/>
  <c r="G15" i="6"/>
  <c r="F14" i="6"/>
  <c r="G13" i="6"/>
  <c r="G12" i="6"/>
  <c r="F12" i="6"/>
  <c r="G11" i="6"/>
  <c r="F11" i="6"/>
  <c r="G10" i="6"/>
  <c r="G9" i="6"/>
  <c r="F9" i="6"/>
  <c r="F6" i="6"/>
  <c r="F31" i="6" s="1"/>
  <c r="G5" i="6"/>
  <c r="F5" i="6"/>
  <c r="F4" i="6"/>
  <c r="C5" i="6"/>
  <c r="E6" i="6"/>
  <c r="C12" i="5"/>
  <c r="F13" i="6" l="1"/>
  <c r="E87" i="4"/>
  <c r="B87" i="4"/>
  <c r="E86" i="4"/>
  <c r="B86" i="4"/>
  <c r="E85" i="4"/>
  <c r="B85" i="4"/>
  <c r="E84" i="4"/>
  <c r="B84" i="4"/>
  <c r="E83" i="4"/>
  <c r="B83" i="4"/>
  <c r="E82" i="4"/>
  <c r="B82" i="4"/>
  <c r="E81" i="4"/>
  <c r="B81" i="4"/>
  <c r="E80" i="4"/>
  <c r="B80" i="4"/>
  <c r="E79" i="4"/>
  <c r="B79" i="4"/>
  <c r="E78" i="4"/>
  <c r="B78" i="4"/>
  <c r="E77" i="4"/>
  <c r="B77" i="4"/>
  <c r="E76" i="4"/>
  <c r="B76" i="4"/>
  <c r="E75" i="4"/>
  <c r="B75" i="4"/>
  <c r="E74" i="4"/>
  <c r="B74" i="4"/>
  <c r="E73" i="4"/>
  <c r="B73" i="4"/>
  <c r="E72" i="4"/>
  <c r="B72" i="4"/>
  <c r="E71" i="4"/>
  <c r="B71" i="4"/>
  <c r="E70" i="4"/>
  <c r="B70" i="4"/>
  <c r="E69" i="4"/>
  <c r="B69" i="4"/>
  <c r="E68" i="4"/>
  <c r="B68" i="4"/>
  <c r="E67" i="4"/>
  <c r="B67" i="4"/>
  <c r="E66" i="4"/>
  <c r="B66" i="4"/>
  <c r="E65" i="4"/>
  <c r="B65" i="4"/>
  <c r="E64" i="4"/>
  <c r="B64" i="4"/>
  <c r="E63" i="4"/>
  <c r="B63" i="4"/>
  <c r="E62" i="4"/>
  <c r="B62" i="4"/>
  <c r="E61" i="4"/>
  <c r="B61" i="4"/>
  <c r="E60" i="4"/>
  <c r="B60" i="4"/>
  <c r="E59" i="4"/>
  <c r="B59" i="4"/>
  <c r="E58" i="4"/>
  <c r="B58" i="4"/>
  <c r="E57" i="4"/>
  <c r="B57" i="4"/>
  <c r="E56" i="4"/>
  <c r="B56" i="4"/>
  <c r="E55" i="4"/>
  <c r="B55" i="4"/>
  <c r="E54" i="4"/>
  <c r="B54" i="4"/>
  <c r="E53" i="4"/>
  <c r="B53" i="4"/>
  <c r="E52" i="4"/>
  <c r="B52" i="4"/>
  <c r="E51" i="4"/>
  <c r="B51" i="4"/>
  <c r="E50" i="4"/>
  <c r="B50" i="4"/>
  <c r="E49" i="4"/>
  <c r="B49" i="4"/>
  <c r="E48" i="4"/>
  <c r="B48" i="4"/>
  <c r="E47" i="4"/>
  <c r="B47" i="4"/>
  <c r="E46" i="4"/>
  <c r="B46" i="4"/>
  <c r="E45" i="4"/>
  <c r="B45" i="4"/>
  <c r="E44" i="4"/>
  <c r="B44" i="4"/>
  <c r="E43" i="4"/>
  <c r="B43" i="4"/>
  <c r="E42" i="4"/>
  <c r="B42" i="4"/>
  <c r="E41" i="4"/>
  <c r="B41" i="4"/>
  <c r="E40" i="4"/>
  <c r="B40" i="4"/>
  <c r="E39" i="4"/>
  <c r="B39" i="4"/>
  <c r="E38" i="4"/>
  <c r="B38" i="4"/>
  <c r="E37" i="4"/>
  <c r="B37" i="4"/>
  <c r="E36" i="4"/>
  <c r="B36" i="4"/>
  <c r="E35" i="4"/>
  <c r="B35" i="4"/>
  <c r="E34" i="4"/>
  <c r="B34" i="4"/>
  <c r="E33" i="4"/>
  <c r="B33" i="4"/>
  <c r="E32" i="4"/>
  <c r="B32" i="4"/>
  <c r="E31" i="4"/>
  <c r="B31" i="4"/>
  <c r="E30" i="4"/>
  <c r="B30" i="4"/>
  <c r="E29" i="4"/>
  <c r="B29" i="4"/>
  <c r="E28" i="4"/>
  <c r="B28" i="4"/>
  <c r="E27" i="4"/>
  <c r="B27" i="4"/>
  <c r="E26" i="4"/>
  <c r="B26" i="4"/>
  <c r="E25" i="4"/>
  <c r="B25" i="4"/>
  <c r="E24" i="4"/>
  <c r="B24" i="4"/>
  <c r="E23" i="4"/>
  <c r="B23" i="4"/>
  <c r="E22" i="4"/>
  <c r="B22" i="4"/>
  <c r="E21" i="4"/>
  <c r="B21" i="4"/>
  <c r="E20" i="4"/>
  <c r="B20" i="4"/>
  <c r="E19" i="4"/>
  <c r="B19" i="4"/>
  <c r="E18" i="4"/>
  <c r="B18" i="4"/>
  <c r="E17" i="4"/>
  <c r="B17" i="4"/>
  <c r="E16" i="4"/>
  <c r="B16" i="4"/>
  <c r="E15" i="4"/>
  <c r="B15" i="4"/>
  <c r="E14" i="4"/>
  <c r="B14" i="4"/>
  <c r="E13" i="4"/>
  <c r="B13" i="4"/>
  <c r="E12" i="4"/>
  <c r="B12" i="4"/>
  <c r="E11" i="4"/>
  <c r="B11" i="4"/>
  <c r="E10" i="4"/>
  <c r="B10" i="4"/>
  <c r="E9" i="4"/>
  <c r="B9" i="4"/>
  <c r="E8" i="4"/>
  <c r="B8" i="4"/>
  <c r="E7" i="4"/>
  <c r="B7" i="4"/>
  <c r="E6" i="4"/>
  <c r="B6" i="4"/>
  <c r="E5" i="4"/>
  <c r="B5" i="4"/>
  <c r="E4" i="4"/>
  <c r="B4" i="4"/>
  <c r="E3" i="4"/>
  <c r="B3" i="4"/>
  <c r="E2" i="4"/>
  <c r="E17" i="2" s="1"/>
  <c r="B25" i="6" s="1"/>
  <c r="B2" i="4"/>
  <c r="B81" i="3"/>
  <c r="B80" i="3"/>
  <c r="B33" i="3"/>
  <c r="B32" i="3"/>
  <c r="B15" i="3"/>
  <c r="B14" i="3"/>
  <c r="B13" i="3"/>
  <c r="B12" i="3"/>
  <c r="B3" i="3"/>
  <c r="B4" i="3"/>
  <c r="B5" i="3"/>
  <c r="B6" i="3"/>
  <c r="B7" i="3"/>
  <c r="B8" i="3"/>
  <c r="B9" i="3"/>
  <c r="B10" i="3"/>
  <c r="B11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2" i="3"/>
  <c r="B83" i="3"/>
  <c r="B84" i="3"/>
  <c r="B85" i="3"/>
  <c r="B86" i="3"/>
  <c r="B87" i="3"/>
  <c r="B88" i="3"/>
  <c r="B89" i="3"/>
  <c r="B90" i="3"/>
  <c r="B91" i="3"/>
  <c r="B2" i="3"/>
  <c r="E32" i="1"/>
  <c r="D27" i="1"/>
  <c r="D26" i="1"/>
  <c r="D25" i="1"/>
  <c r="D24" i="1"/>
  <c r="D23" i="1"/>
  <c r="D22" i="1"/>
  <c r="D21" i="1"/>
  <c r="D20" i="1"/>
  <c r="D19" i="1"/>
  <c r="D17" i="1"/>
  <c r="D16" i="1"/>
  <c r="D15" i="1"/>
  <c r="D14" i="1"/>
  <c r="D13" i="1"/>
  <c r="E9" i="1"/>
  <c r="B12" i="5"/>
  <c r="B14" i="5" s="1"/>
  <c r="E8" i="1"/>
  <c r="D29" i="1" s="1"/>
  <c r="C29" i="1" l="1"/>
  <c r="C30" i="1" s="1"/>
  <c r="B29" i="1"/>
  <c r="B30" i="1" s="1"/>
  <c r="D25" i="6"/>
  <c r="E26" i="6" s="1"/>
  <c r="E29" i="6" s="1"/>
  <c r="E31" i="6" s="1"/>
  <c r="E18" i="2"/>
  <c r="E88" i="4"/>
  <c r="C4" i="6" s="1"/>
  <c r="E18" i="1"/>
  <c r="E10" i="1"/>
  <c r="E30" i="1" s="1"/>
  <c r="F25" i="6" l="1"/>
  <c r="G26" i="6" s="1"/>
  <c r="G29" i="6" s="1"/>
  <c r="C26" i="6"/>
  <c r="C29" i="6" s="1"/>
  <c r="G4" i="6"/>
  <c r="C6" i="6"/>
  <c r="E33" i="1"/>
  <c r="E35" i="1" s="1"/>
  <c r="G6" i="6" l="1"/>
  <c r="G31" i="6" s="1"/>
  <c r="C31" i="6"/>
</calcChain>
</file>

<file path=xl/sharedStrings.xml><?xml version="1.0" encoding="utf-8"?>
<sst xmlns="http://schemas.openxmlformats.org/spreadsheetml/2006/main" count="492" uniqueCount="258">
  <si>
    <t>Expected number of adult participants</t>
  </si>
  <si>
    <t>Expected number of junior participants</t>
  </si>
  <si>
    <t>Cruise Fee for adults</t>
  </si>
  <si>
    <t>Cruise Fee for juniors</t>
  </si>
  <si>
    <t>Cruise Fees</t>
  </si>
  <si>
    <t>Mothership Cabin Fees</t>
  </si>
  <si>
    <t>Cabin Fees:</t>
  </si>
  <si>
    <t>Cabin 1</t>
  </si>
  <si>
    <t>Cabin 2</t>
  </si>
  <si>
    <t>Cabin 3</t>
  </si>
  <si>
    <t>Cabin 4</t>
  </si>
  <si>
    <t>Cabin 5</t>
  </si>
  <si>
    <t>Cabin 6</t>
  </si>
  <si>
    <t>Cabin 7</t>
  </si>
  <si>
    <t>Cabin 8</t>
  </si>
  <si>
    <t>Total Cabin Fees:</t>
  </si>
  <si>
    <t>Expected Cabin Fees @ 75% capacity</t>
  </si>
  <si>
    <t>Charter Fee, including crew, food, drinks</t>
  </si>
  <si>
    <t>Total income</t>
  </si>
  <si>
    <t>Expenses:</t>
  </si>
  <si>
    <t>Income:</t>
  </si>
  <si>
    <t>Dinner #1</t>
  </si>
  <si>
    <t>Dinner #2</t>
  </si>
  <si>
    <t>Dinner #3</t>
  </si>
  <si>
    <t>Dinner #4</t>
  </si>
  <si>
    <t>Swag</t>
  </si>
  <si>
    <t>Per Person Adults</t>
  </si>
  <si>
    <t>Per Person Juniors</t>
  </si>
  <si>
    <t>Total events</t>
  </si>
  <si>
    <t>Picnic</t>
  </si>
  <si>
    <t xml:space="preserve">Credit card fees </t>
  </si>
  <si>
    <t>Transportation</t>
  </si>
  <si>
    <t>Name tags</t>
  </si>
  <si>
    <t>Total Other Expense</t>
  </si>
  <si>
    <t>Total Expense</t>
  </si>
  <si>
    <t>Expected Surplus (Deficit)</t>
  </si>
  <si>
    <t>Expense 1</t>
  </si>
  <si>
    <t>Expense 2</t>
  </si>
  <si>
    <t>Expense 3</t>
  </si>
  <si>
    <t>Expense 4</t>
  </si>
  <si>
    <t>Expense 5</t>
  </si>
  <si>
    <t>Expense 6</t>
  </si>
  <si>
    <t>Expense 7</t>
  </si>
  <si>
    <t>Expense 8</t>
  </si>
  <si>
    <t>Expense 9</t>
  </si>
  <si>
    <t>Expense 10</t>
  </si>
  <si>
    <t>Expense 11</t>
  </si>
  <si>
    <t>Expense 13</t>
  </si>
  <si>
    <t>Expense 14</t>
  </si>
  <si>
    <t>Expense 15</t>
  </si>
  <si>
    <t>Expense 16</t>
  </si>
  <si>
    <t>Expense 17</t>
  </si>
  <si>
    <t>Description</t>
  </si>
  <si>
    <t>Date</t>
  </si>
  <si>
    <t>How Paid</t>
  </si>
  <si>
    <t>Budget line</t>
  </si>
  <si>
    <t>Amount</t>
  </si>
  <si>
    <t>Cruise credit card</t>
  </si>
  <si>
    <t>Name</t>
  </si>
  <si>
    <t xml:space="preserve">Email </t>
  </si>
  <si>
    <t>Phone</t>
  </si>
  <si>
    <t>Amount Paid</t>
  </si>
  <si>
    <t>Person 1</t>
  </si>
  <si>
    <t>Person 2</t>
  </si>
  <si>
    <t>Person 3</t>
  </si>
  <si>
    <t>Person 4</t>
  </si>
  <si>
    <t>Person 5</t>
  </si>
  <si>
    <t>Person 6</t>
  </si>
  <si>
    <t>Person 7</t>
  </si>
  <si>
    <t>Person 8</t>
  </si>
  <si>
    <t>Person 9</t>
  </si>
  <si>
    <t>Person 10</t>
  </si>
  <si>
    <t>Person 11</t>
  </si>
  <si>
    <t>Person 12</t>
  </si>
  <si>
    <t>Person 13</t>
  </si>
  <si>
    <t>Person 14</t>
  </si>
  <si>
    <t>Person 15</t>
  </si>
  <si>
    <t>Person 16</t>
  </si>
  <si>
    <t>Person 17</t>
  </si>
  <si>
    <t>Person 18</t>
  </si>
  <si>
    <t>Person 19</t>
  </si>
  <si>
    <t>Person 20</t>
  </si>
  <si>
    <t>Person 21</t>
  </si>
  <si>
    <t>Person 22</t>
  </si>
  <si>
    <t>Person 23</t>
  </si>
  <si>
    <t>123 456-7890</t>
  </si>
  <si>
    <t>Junior 1</t>
  </si>
  <si>
    <t>Junior 2</t>
  </si>
  <si>
    <t>Person 24</t>
  </si>
  <si>
    <t>Person 25</t>
  </si>
  <si>
    <t>Person 26</t>
  </si>
  <si>
    <t>Person 27</t>
  </si>
  <si>
    <t>Person 28</t>
  </si>
  <si>
    <t>Person 29</t>
  </si>
  <si>
    <t>Person 30</t>
  </si>
  <si>
    <t>Person 31</t>
  </si>
  <si>
    <t>Person 32</t>
  </si>
  <si>
    <t>Person 33</t>
  </si>
  <si>
    <t>Person 34</t>
  </si>
  <si>
    <t>Person 35</t>
  </si>
  <si>
    <t>Person 36</t>
  </si>
  <si>
    <t>Person 37</t>
  </si>
  <si>
    <t>Person 38</t>
  </si>
  <si>
    <t>Person 39</t>
  </si>
  <si>
    <t>Person 40</t>
  </si>
  <si>
    <t>Person 41</t>
  </si>
  <si>
    <t>Person 42</t>
  </si>
  <si>
    <t>Person 43</t>
  </si>
  <si>
    <t>Person 44</t>
  </si>
  <si>
    <t>Person 45</t>
  </si>
  <si>
    <t>Person 46</t>
  </si>
  <si>
    <t>Person 47</t>
  </si>
  <si>
    <t>Person 48</t>
  </si>
  <si>
    <t>Person 49</t>
  </si>
  <si>
    <t>Person 50</t>
  </si>
  <si>
    <t>Person 51</t>
  </si>
  <si>
    <t>Person 52</t>
  </si>
  <si>
    <t>Person 53</t>
  </si>
  <si>
    <t>Person 54</t>
  </si>
  <si>
    <t>Person 55</t>
  </si>
  <si>
    <t>Person 56</t>
  </si>
  <si>
    <t>Person 57</t>
  </si>
  <si>
    <t>Person 58</t>
  </si>
  <si>
    <t>Person 59</t>
  </si>
  <si>
    <t>Person 60</t>
  </si>
  <si>
    <t>Person 61</t>
  </si>
  <si>
    <t>Person 62</t>
  </si>
  <si>
    <t>Person 63</t>
  </si>
  <si>
    <t>Person 64</t>
  </si>
  <si>
    <t>Person 65</t>
  </si>
  <si>
    <t>Person 66</t>
  </si>
  <si>
    <t>Person 67</t>
  </si>
  <si>
    <t>Person 68</t>
  </si>
  <si>
    <t>Person 69</t>
  </si>
  <si>
    <t>Person 70</t>
  </si>
  <si>
    <t>Person 71</t>
  </si>
  <si>
    <t>Person 72</t>
  </si>
  <si>
    <t>Person 73</t>
  </si>
  <si>
    <t>Person 74</t>
  </si>
  <si>
    <t>Person 75</t>
  </si>
  <si>
    <t>Person 76</t>
  </si>
  <si>
    <t>Person 77</t>
  </si>
  <si>
    <t>Person 78</t>
  </si>
  <si>
    <t>Person 79</t>
  </si>
  <si>
    <t>Person 80</t>
  </si>
  <si>
    <t>124 456-7890</t>
  </si>
  <si>
    <t>125 456-7890</t>
  </si>
  <si>
    <t>126 456-7890</t>
  </si>
  <si>
    <t>127 456-7890</t>
  </si>
  <si>
    <t>128 456-7890</t>
  </si>
  <si>
    <t>129 456-7890</t>
  </si>
  <si>
    <t>130 456-7890</t>
  </si>
  <si>
    <t>131 456-7890</t>
  </si>
  <si>
    <t>132 456-7890</t>
  </si>
  <si>
    <t>133 456-7890</t>
  </si>
  <si>
    <t>134 456-7890</t>
  </si>
  <si>
    <t>135 456-7890</t>
  </si>
  <si>
    <t>136 456-7890</t>
  </si>
  <si>
    <t>137 456-7890</t>
  </si>
  <si>
    <t>138 456-7890</t>
  </si>
  <si>
    <t>139 456-7890</t>
  </si>
  <si>
    <t>140 456-7890</t>
  </si>
  <si>
    <t>141 456-7890</t>
  </si>
  <si>
    <t>142 456-7890</t>
  </si>
  <si>
    <t>143 456-7890</t>
  </si>
  <si>
    <t>144 456-7890</t>
  </si>
  <si>
    <t>145 456-7890</t>
  </si>
  <si>
    <t>146 456-7890</t>
  </si>
  <si>
    <t>147 456-7890</t>
  </si>
  <si>
    <t>148 456-7890</t>
  </si>
  <si>
    <t>149 456-7890</t>
  </si>
  <si>
    <t>150 456-7890</t>
  </si>
  <si>
    <t>151 456-7890</t>
  </si>
  <si>
    <t>152 456-7890</t>
  </si>
  <si>
    <t>153 456-7890</t>
  </si>
  <si>
    <t>154 456-7890</t>
  </si>
  <si>
    <t>155 456-7890</t>
  </si>
  <si>
    <t>156 456-7890</t>
  </si>
  <si>
    <t>157 456-7890</t>
  </si>
  <si>
    <t>158 456-7890</t>
  </si>
  <si>
    <t>159 456-7890</t>
  </si>
  <si>
    <t>160 456-7890</t>
  </si>
  <si>
    <t>161 456-7890</t>
  </si>
  <si>
    <t>162 456-7890</t>
  </si>
  <si>
    <t>163 456-7890</t>
  </si>
  <si>
    <t>164 456-7890</t>
  </si>
  <si>
    <t>165 456-7890</t>
  </si>
  <si>
    <t>166 456-7890</t>
  </si>
  <si>
    <t>167 456-7890</t>
  </si>
  <si>
    <t>168 456-7890</t>
  </si>
  <si>
    <t>169 456-7890</t>
  </si>
  <si>
    <t>170 456-7890</t>
  </si>
  <si>
    <t>171 456-7890</t>
  </si>
  <si>
    <t>172 456-7890</t>
  </si>
  <si>
    <t>173 456-7890</t>
  </si>
  <si>
    <t>174 456-7890</t>
  </si>
  <si>
    <t>175 456-7890</t>
  </si>
  <si>
    <t>176 456-7890</t>
  </si>
  <si>
    <t>177 456-7890</t>
  </si>
  <si>
    <t>178 456-7890</t>
  </si>
  <si>
    <t>179 456-7890</t>
  </si>
  <si>
    <t>180 456-7890</t>
  </si>
  <si>
    <t>181 456-7890</t>
  </si>
  <si>
    <t>182 456-7890</t>
  </si>
  <si>
    <t>183 456-7890</t>
  </si>
  <si>
    <t>184 456-7890</t>
  </si>
  <si>
    <t>185 456-7890</t>
  </si>
  <si>
    <t>186 456-7890</t>
  </si>
  <si>
    <t>187 456-7890</t>
  </si>
  <si>
    <t>188 456-7890</t>
  </si>
  <si>
    <t>189 456-7890</t>
  </si>
  <si>
    <t>190 456-7890</t>
  </si>
  <si>
    <t>191 456-7890</t>
  </si>
  <si>
    <t>192 456-7890</t>
  </si>
  <si>
    <t>193 456-7890</t>
  </si>
  <si>
    <t>194 456-7890</t>
  </si>
  <si>
    <t>195 456-7890</t>
  </si>
  <si>
    <t>196 456-7890</t>
  </si>
  <si>
    <t>197 456-7890</t>
  </si>
  <si>
    <t>198 456-7890</t>
  </si>
  <si>
    <t>199 456-7890</t>
  </si>
  <si>
    <t>200 456-7890</t>
  </si>
  <si>
    <t>201 456-7890</t>
  </si>
  <si>
    <t>202 456-7890</t>
  </si>
  <si>
    <t>203 456-7890</t>
  </si>
  <si>
    <t>204 456-7890</t>
  </si>
  <si>
    <t>Junior 3</t>
  </si>
  <si>
    <t>Junior 24</t>
  </si>
  <si>
    <t>Junior 5</t>
  </si>
  <si>
    <t>Junior 6</t>
  </si>
  <si>
    <t>Junior 7</t>
  </si>
  <si>
    <t>Junior 8</t>
  </si>
  <si>
    <t>Junior 9</t>
  </si>
  <si>
    <t>Junior 10</t>
  </si>
  <si>
    <t>Check from CCA</t>
  </si>
  <si>
    <t>NRO personal CC</t>
  </si>
  <si>
    <t>Entry fees</t>
  </si>
  <si>
    <t>Mooring/dockage fees</t>
  </si>
  <si>
    <t>Paid helpers</t>
  </si>
  <si>
    <t>Tips</t>
  </si>
  <si>
    <t>Comps for visiting dignitaries</t>
  </si>
  <si>
    <t>Awards/gifts</t>
  </si>
  <si>
    <t>Cruisebook</t>
  </si>
  <si>
    <t>Surplus (Deficit)</t>
  </si>
  <si>
    <t>Total Events</t>
  </si>
  <si>
    <t>Mothership charter</t>
  </si>
  <si>
    <t>Budget</t>
  </si>
  <si>
    <t>Difference</t>
  </si>
  <si>
    <t>Actual</t>
  </si>
  <si>
    <t>Junior 4</t>
  </si>
  <si>
    <t>Paid by</t>
  </si>
  <si>
    <t>CC</t>
  </si>
  <si>
    <t>Check #1234</t>
  </si>
  <si>
    <t>Check #5678</t>
  </si>
  <si>
    <t>Check #91011</t>
  </si>
  <si>
    <t>Total Receipts</t>
  </si>
  <si>
    <t>Total Per Person</t>
  </si>
  <si>
    <t>Surplus (expense)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</si>
</sst>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43" fontId="0" fillId="0" borderId="0" xfId="1" applyFont="1"/>
    <xf numFmtId="164" fontId="0" fillId="0" borderId="0" xfId="1" applyNumberFormat="1" applyFont="1"/>
    <xf numFmtId="164" fontId="0" fillId="0" borderId="1" xfId="1" applyNumberFormat="1" applyFont="1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14" fontId="0" fillId="0" borderId="0" xfId="0" applyNumberFormat="1"/>
    <xf numFmtId="164" fontId="2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4" xfId="0" applyBorder="1"/>
    <xf numFmtId="0" fontId="0" fillId="0" borderId="5" xfId="0" applyBorder="1" applyAlignment="1">
      <alignment horizontal="center"/>
    </xf>
    <xf numFmtId="164" fontId="0" fillId="0" borderId="5" xfId="1" applyNumberFormat="1" applyFont="1" applyBorder="1"/>
    <xf numFmtId="164" fontId="2" fillId="0" borderId="5" xfId="1" applyNumberFormat="1" applyFont="1" applyBorder="1"/>
    <xf numFmtId="14" fontId="2" fillId="0" borderId="0" xfId="0" applyNumberFormat="1" applyFont="1" applyAlignment="1">
      <alignment horizontal="right"/>
    </xf>
    <xf numFmtId="164" fontId="2" fillId="0" borderId="1" xfId="1" applyNumberFormat="1" applyFont="1" applyBorder="1"/>
    <xf numFmtId="0" fontId="2" fillId="0" borderId="0" xfId="0" applyFont="1" applyAlignment="1">
      <alignment horizontal="right"/>
    </xf>
    <xf numFmtId="41" fontId="0" fillId="0" borderId="0" xfId="0" applyNumberForma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3">
    <dxf>
      <fill>
        <patternFill>
          <f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3622-155B-44C2-8579-654D69A0598E}">
  <dimension ref="A1:I36"/>
  <sheetViews>
    <sheetView tabSelected="1" workbookViewId="0">
      <selection activeCell="I30" sqref="I30"/>
    </sheetView>
  </sheetViews>
  <sheetFormatPr baseColWidth="10" defaultColWidth="8.83203125" defaultRowHeight="15" x14ac:dyDescent="0.2"/>
  <cols>
    <col min="1" max="1" width="55" bestFit="1" customWidth="1"/>
    <col min="2" max="2" width="16.83203125" bestFit="1" customWidth="1"/>
    <col min="3" max="4" width="19.1640625" bestFit="1" customWidth="1"/>
    <col min="5" max="5" width="11.5" bestFit="1" customWidth="1"/>
  </cols>
  <sheetData>
    <row r="1" spans="1:5" x14ac:dyDescent="0.2">
      <c r="A1" t="s">
        <v>0</v>
      </c>
      <c r="C1">
        <v>80</v>
      </c>
    </row>
    <row r="2" spans="1:5" x14ac:dyDescent="0.2">
      <c r="A2" t="s">
        <v>1</v>
      </c>
      <c r="C2">
        <v>10</v>
      </c>
    </row>
    <row r="3" spans="1:5" x14ac:dyDescent="0.2">
      <c r="A3" t="s">
        <v>2</v>
      </c>
      <c r="C3">
        <v>900</v>
      </c>
    </row>
    <row r="4" spans="1:5" x14ac:dyDescent="0.2">
      <c r="A4" t="s">
        <v>3</v>
      </c>
      <c r="C4">
        <v>500</v>
      </c>
    </row>
    <row r="7" spans="1:5" x14ac:dyDescent="0.2">
      <c r="A7" s="1" t="s">
        <v>20</v>
      </c>
      <c r="B7" s="1"/>
      <c r="C7" s="1"/>
    </row>
    <row r="8" spans="1:5" x14ac:dyDescent="0.2">
      <c r="A8" t="s">
        <v>4</v>
      </c>
      <c r="D8" s="3"/>
      <c r="E8" s="3">
        <f>C1*C3+C2*C4</f>
        <v>77000</v>
      </c>
    </row>
    <row r="9" spans="1:5" x14ac:dyDescent="0.2">
      <c r="A9" t="s">
        <v>5</v>
      </c>
      <c r="D9" s="3"/>
      <c r="E9" s="3">
        <f>Mothership!B14</f>
        <v>75000</v>
      </c>
    </row>
    <row r="10" spans="1:5" x14ac:dyDescent="0.2">
      <c r="D10" s="17" t="s">
        <v>18</v>
      </c>
      <c r="E10" s="4">
        <f>SUM(E8:E9)</f>
        <v>152000</v>
      </c>
    </row>
    <row r="11" spans="1:5" x14ac:dyDescent="0.2">
      <c r="D11" s="3"/>
      <c r="E11" s="3"/>
    </row>
    <row r="12" spans="1:5" x14ac:dyDescent="0.2">
      <c r="A12" s="1" t="s">
        <v>19</v>
      </c>
      <c r="B12" s="1" t="s">
        <v>26</v>
      </c>
      <c r="C12" s="1" t="s">
        <v>27</v>
      </c>
      <c r="D12" s="3"/>
      <c r="E12" s="3"/>
    </row>
    <row r="13" spans="1:5" x14ac:dyDescent="0.2">
      <c r="A13" t="s">
        <v>21</v>
      </c>
      <c r="B13">
        <v>150</v>
      </c>
      <c r="C13">
        <v>125</v>
      </c>
      <c r="D13" s="3">
        <f>C$1*B13+C$2*C13</f>
        <v>13250</v>
      </c>
      <c r="E13" s="3"/>
    </row>
    <row r="14" spans="1:5" x14ac:dyDescent="0.2">
      <c r="A14" t="s">
        <v>22</v>
      </c>
      <c r="B14">
        <v>90</v>
      </c>
      <c r="C14">
        <v>70</v>
      </c>
      <c r="D14" s="3">
        <f t="shared" ref="D14:D17" si="0">C$1*B14+C$2*C14</f>
        <v>7900</v>
      </c>
      <c r="E14" s="3"/>
    </row>
    <row r="15" spans="1:5" x14ac:dyDescent="0.2">
      <c r="A15" t="s">
        <v>23</v>
      </c>
      <c r="B15">
        <v>90</v>
      </c>
      <c r="C15">
        <v>70</v>
      </c>
      <c r="D15" s="3">
        <f t="shared" si="0"/>
        <v>7900</v>
      </c>
      <c r="E15" s="3"/>
    </row>
    <row r="16" spans="1:5" x14ac:dyDescent="0.2">
      <c r="A16" t="s">
        <v>24</v>
      </c>
      <c r="B16">
        <v>125</v>
      </c>
      <c r="C16">
        <v>110</v>
      </c>
      <c r="D16" s="3">
        <f t="shared" si="0"/>
        <v>11100</v>
      </c>
      <c r="E16" s="3"/>
    </row>
    <row r="17" spans="1:9" x14ac:dyDescent="0.2">
      <c r="A17" t="s">
        <v>29</v>
      </c>
      <c r="B17">
        <v>60</v>
      </c>
      <c r="C17">
        <v>60</v>
      </c>
      <c r="D17" s="3">
        <f t="shared" si="0"/>
        <v>5400</v>
      </c>
      <c r="E17" s="3"/>
    </row>
    <row r="18" spans="1:9" x14ac:dyDescent="0.2">
      <c r="D18" s="17" t="s">
        <v>28</v>
      </c>
      <c r="E18" s="4">
        <f>SUM(D13:D17)</f>
        <v>45550</v>
      </c>
    </row>
    <row r="19" spans="1:9" x14ac:dyDescent="0.2">
      <c r="A19" t="s">
        <v>25</v>
      </c>
      <c r="B19">
        <v>50</v>
      </c>
      <c r="C19">
        <v>50</v>
      </c>
      <c r="D19" s="3">
        <f t="shared" ref="D19:D26" si="1">C$1*B19+C$2*C19</f>
        <v>4500</v>
      </c>
      <c r="E19" s="3"/>
    </row>
    <row r="20" spans="1:9" x14ac:dyDescent="0.2">
      <c r="A20" t="s">
        <v>31</v>
      </c>
      <c r="B20">
        <v>25</v>
      </c>
      <c r="C20">
        <v>25</v>
      </c>
      <c r="D20" s="3">
        <f t="shared" si="1"/>
        <v>2250</v>
      </c>
      <c r="E20" s="3"/>
    </row>
    <row r="21" spans="1:9" x14ac:dyDescent="0.2">
      <c r="A21" t="s">
        <v>236</v>
      </c>
      <c r="B21">
        <v>30</v>
      </c>
      <c r="C21">
        <v>20</v>
      </c>
      <c r="D21" s="3">
        <f t="shared" si="1"/>
        <v>2600</v>
      </c>
      <c r="E21" s="3"/>
    </row>
    <row r="22" spans="1:9" x14ac:dyDescent="0.2">
      <c r="A22" t="s">
        <v>237</v>
      </c>
      <c r="B22">
        <v>0</v>
      </c>
      <c r="C22">
        <v>0</v>
      </c>
      <c r="D22" s="3">
        <f t="shared" si="1"/>
        <v>0</v>
      </c>
      <c r="E22" s="3"/>
    </row>
    <row r="23" spans="1:9" x14ac:dyDescent="0.2">
      <c r="A23" t="s">
        <v>238</v>
      </c>
      <c r="B23">
        <v>20</v>
      </c>
      <c r="C23">
        <v>20</v>
      </c>
      <c r="D23" s="3">
        <f t="shared" si="1"/>
        <v>1800</v>
      </c>
      <c r="E23" s="3"/>
    </row>
    <row r="24" spans="1:9" x14ac:dyDescent="0.2">
      <c r="A24" t="s">
        <v>242</v>
      </c>
      <c r="B24">
        <v>30</v>
      </c>
      <c r="C24">
        <v>30</v>
      </c>
      <c r="D24" s="3">
        <f t="shared" si="1"/>
        <v>2700</v>
      </c>
      <c r="E24" s="3"/>
    </row>
    <row r="25" spans="1:9" x14ac:dyDescent="0.2">
      <c r="A25" t="s">
        <v>241</v>
      </c>
      <c r="B25">
        <v>10</v>
      </c>
      <c r="C25">
        <v>10</v>
      </c>
      <c r="D25" s="3">
        <f t="shared" si="1"/>
        <v>900</v>
      </c>
      <c r="E25" s="3"/>
    </row>
    <row r="26" spans="1:9" x14ac:dyDescent="0.2">
      <c r="A26" t="s">
        <v>32</v>
      </c>
      <c r="B26">
        <v>3</v>
      </c>
      <c r="C26">
        <v>3</v>
      </c>
      <c r="D26" s="3">
        <f t="shared" si="1"/>
        <v>270</v>
      </c>
      <c r="E26" s="3"/>
    </row>
    <row r="27" spans="1:9" x14ac:dyDescent="0.2">
      <c r="A27" t="s">
        <v>240</v>
      </c>
      <c r="B27" s="18">
        <f>$D27/($C$1+$C$2)</f>
        <v>12.222222222222221</v>
      </c>
      <c r="C27" s="18">
        <f>$D27/($C$1+$C$2)</f>
        <v>12.222222222222221</v>
      </c>
      <c r="D27" s="3">
        <f>B13*4+B16*4</f>
        <v>1100</v>
      </c>
      <c r="E27" s="3"/>
    </row>
    <row r="28" spans="1:9" x14ac:dyDescent="0.2">
      <c r="A28" t="s">
        <v>239</v>
      </c>
      <c r="B28" s="18">
        <f t="shared" ref="B28:C29" si="2">$D28/($C$1+$C$2)</f>
        <v>5.5555555555555554</v>
      </c>
      <c r="C28" s="18">
        <f t="shared" si="2"/>
        <v>5.5555555555555554</v>
      </c>
      <c r="D28" s="3">
        <v>500</v>
      </c>
      <c r="E28" s="3"/>
    </row>
    <row r="29" spans="1:9" x14ac:dyDescent="0.2">
      <c r="A29" t="s">
        <v>30</v>
      </c>
      <c r="B29" s="18">
        <f t="shared" si="2"/>
        <v>29.94444444444445</v>
      </c>
      <c r="C29" s="18">
        <f t="shared" si="2"/>
        <v>29.94444444444445</v>
      </c>
      <c r="D29" s="3">
        <f>E8*0.035</f>
        <v>2695.0000000000005</v>
      </c>
      <c r="E29" s="3"/>
    </row>
    <row r="30" spans="1:9" x14ac:dyDescent="0.2">
      <c r="A30" s="10" t="s">
        <v>256</v>
      </c>
      <c r="B30" s="18">
        <f>SUM(B13:B29)</f>
        <v>730.72222222222217</v>
      </c>
      <c r="C30" s="18">
        <f>SUM(C13:C29)</f>
        <v>640.72222222222217</v>
      </c>
      <c r="D30" s="17" t="s">
        <v>33</v>
      </c>
      <c r="E30" s="4">
        <f>SUM(D19:D29)</f>
        <v>19315</v>
      </c>
      <c r="I30" s="18"/>
    </row>
    <row r="31" spans="1:9" x14ac:dyDescent="0.2">
      <c r="D31" s="3"/>
      <c r="E31" s="3"/>
    </row>
    <row r="32" spans="1:9" x14ac:dyDescent="0.2">
      <c r="A32" t="s">
        <v>245</v>
      </c>
      <c r="D32" s="3"/>
      <c r="E32" s="3">
        <f>Mothership!B1</f>
        <v>75000</v>
      </c>
    </row>
    <row r="33" spans="1:5" x14ac:dyDescent="0.2">
      <c r="D33" s="17" t="s">
        <v>34</v>
      </c>
      <c r="E33" s="6">
        <f>SUM(E18:E32)</f>
        <v>139865</v>
      </c>
    </row>
    <row r="34" spans="1:5" x14ac:dyDescent="0.2">
      <c r="D34" s="3"/>
      <c r="E34" s="3"/>
    </row>
    <row r="35" spans="1:5" ht="16" thickBot="1" x14ac:dyDescent="0.25">
      <c r="A35" t="s">
        <v>35</v>
      </c>
      <c r="D35" s="3"/>
      <c r="E35" s="5">
        <f>E10-E33</f>
        <v>12135</v>
      </c>
    </row>
    <row r="36" spans="1:5" ht="16" thickTop="1" x14ac:dyDescent="0.2"/>
  </sheetData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EA387-1B4C-407B-91B4-8C4CBC3B8BE5}">
  <dimension ref="A1:E18"/>
  <sheetViews>
    <sheetView workbookViewId="0">
      <selection activeCell="J17" sqref="J17"/>
    </sheetView>
  </sheetViews>
  <sheetFormatPr baseColWidth="10" defaultColWidth="8.83203125" defaultRowHeight="15" x14ac:dyDescent="0.2"/>
  <cols>
    <col min="1" max="1" width="10.83203125" bestFit="1" customWidth="1"/>
    <col min="2" max="2" width="9.6640625" bestFit="1" customWidth="1"/>
    <col min="3" max="3" width="16.5" bestFit="1" customWidth="1"/>
    <col min="4" max="4" width="16.5" customWidth="1"/>
    <col min="5" max="5" width="11.5" style="2" bestFit="1" customWidth="1"/>
  </cols>
  <sheetData>
    <row r="1" spans="1:5" x14ac:dyDescent="0.2">
      <c r="A1" t="s">
        <v>52</v>
      </c>
      <c r="B1" t="s">
        <v>53</v>
      </c>
      <c r="C1" t="s">
        <v>54</v>
      </c>
      <c r="D1" t="s">
        <v>55</v>
      </c>
      <c r="E1" s="2" t="s">
        <v>56</v>
      </c>
    </row>
    <row r="2" spans="1:5" x14ac:dyDescent="0.2">
      <c r="A2" t="s">
        <v>36</v>
      </c>
      <c r="B2" s="7">
        <v>45112</v>
      </c>
      <c r="C2" t="s">
        <v>57</v>
      </c>
      <c r="D2" t="s">
        <v>242</v>
      </c>
      <c r="E2" s="2">
        <v>2528.14</v>
      </c>
    </row>
    <row r="3" spans="1:5" x14ac:dyDescent="0.2">
      <c r="A3" t="s">
        <v>37</v>
      </c>
      <c r="B3" s="7">
        <v>45122</v>
      </c>
      <c r="C3" t="s">
        <v>234</v>
      </c>
      <c r="D3" t="s">
        <v>21</v>
      </c>
      <c r="E3" s="2">
        <v>12340.92</v>
      </c>
    </row>
    <row r="4" spans="1:5" x14ac:dyDescent="0.2">
      <c r="A4" t="s">
        <v>38</v>
      </c>
      <c r="B4" s="7">
        <v>45119</v>
      </c>
      <c r="C4" t="s">
        <v>57</v>
      </c>
      <c r="D4" t="s">
        <v>22</v>
      </c>
      <c r="E4" s="2">
        <v>8460.69</v>
      </c>
    </row>
    <row r="5" spans="1:5" x14ac:dyDescent="0.2">
      <c r="A5" t="s">
        <v>39</v>
      </c>
      <c r="B5" s="7">
        <v>45115</v>
      </c>
      <c r="C5" t="s">
        <v>57</v>
      </c>
      <c r="D5" t="s">
        <v>23</v>
      </c>
      <c r="E5" s="2">
        <v>8353.06</v>
      </c>
    </row>
    <row r="6" spans="1:5" x14ac:dyDescent="0.2">
      <c r="A6" t="s">
        <v>40</v>
      </c>
      <c r="B6" s="7">
        <v>45115</v>
      </c>
      <c r="C6" t="s">
        <v>57</v>
      </c>
      <c r="D6" t="s">
        <v>24</v>
      </c>
      <c r="E6" s="2">
        <v>11965.94</v>
      </c>
    </row>
    <row r="7" spans="1:5" x14ac:dyDescent="0.2">
      <c r="A7" t="s">
        <v>41</v>
      </c>
      <c r="B7" s="7">
        <v>45123</v>
      </c>
      <c r="C7" t="s">
        <v>235</v>
      </c>
      <c r="D7" t="s">
        <v>29</v>
      </c>
      <c r="E7" s="2">
        <v>4902.4399999999996</v>
      </c>
    </row>
    <row r="8" spans="1:5" x14ac:dyDescent="0.2">
      <c r="A8" t="s">
        <v>42</v>
      </c>
      <c r="B8" s="7">
        <v>45119</v>
      </c>
      <c r="C8" t="s">
        <v>57</v>
      </c>
      <c r="D8" t="s">
        <v>25</v>
      </c>
      <c r="E8" s="2">
        <v>4152.16</v>
      </c>
    </row>
    <row r="9" spans="1:5" x14ac:dyDescent="0.2">
      <c r="A9" t="s">
        <v>43</v>
      </c>
      <c r="B9" s="7">
        <v>45123</v>
      </c>
      <c r="C9" t="s">
        <v>57</v>
      </c>
      <c r="D9" t="s">
        <v>31</v>
      </c>
      <c r="E9" s="2">
        <v>2196.66</v>
      </c>
    </row>
    <row r="10" spans="1:5" x14ac:dyDescent="0.2">
      <c r="A10" t="s">
        <v>44</v>
      </c>
      <c r="B10" s="7">
        <v>45119</v>
      </c>
      <c r="C10" t="s">
        <v>57</v>
      </c>
      <c r="D10" t="s">
        <v>236</v>
      </c>
      <c r="E10" s="2">
        <v>2670.87</v>
      </c>
    </row>
    <row r="11" spans="1:5" x14ac:dyDescent="0.2">
      <c r="A11" t="s">
        <v>45</v>
      </c>
      <c r="B11" s="7">
        <v>45115</v>
      </c>
      <c r="C11" t="s">
        <v>57</v>
      </c>
      <c r="D11" t="s">
        <v>237</v>
      </c>
      <c r="E11" s="2">
        <v>0</v>
      </c>
    </row>
    <row r="12" spans="1:5" x14ac:dyDescent="0.2">
      <c r="A12" t="s">
        <v>46</v>
      </c>
      <c r="B12" s="7">
        <v>45115</v>
      </c>
      <c r="C12" t="s">
        <v>57</v>
      </c>
      <c r="D12" t="s">
        <v>238</v>
      </c>
      <c r="E12" s="2">
        <v>1927.48</v>
      </c>
    </row>
    <row r="13" spans="1:5" x14ac:dyDescent="0.2">
      <c r="A13" t="s">
        <v>47</v>
      </c>
      <c r="B13" s="7">
        <v>45113</v>
      </c>
      <c r="C13" t="s">
        <v>57</v>
      </c>
      <c r="D13" t="s">
        <v>241</v>
      </c>
      <c r="E13" s="2">
        <v>843.47</v>
      </c>
    </row>
    <row r="14" spans="1:5" x14ac:dyDescent="0.2">
      <c r="A14" t="s">
        <v>48</v>
      </c>
      <c r="B14" s="7">
        <v>45113</v>
      </c>
      <c r="C14" t="s">
        <v>234</v>
      </c>
      <c r="D14" t="s">
        <v>32</v>
      </c>
      <c r="E14" s="2">
        <v>285.68</v>
      </c>
    </row>
    <row r="15" spans="1:5" x14ac:dyDescent="0.2">
      <c r="A15" t="s">
        <v>49</v>
      </c>
      <c r="B15" s="7">
        <v>45121</v>
      </c>
      <c r="C15" t="s">
        <v>57</v>
      </c>
      <c r="D15" t="s">
        <v>240</v>
      </c>
      <c r="E15" s="2">
        <v>1080.6300000000001</v>
      </c>
    </row>
    <row r="16" spans="1:5" x14ac:dyDescent="0.2">
      <c r="A16" t="s">
        <v>50</v>
      </c>
      <c r="B16" s="7">
        <v>45119</v>
      </c>
      <c r="C16" t="s">
        <v>57</v>
      </c>
      <c r="D16" t="s">
        <v>239</v>
      </c>
      <c r="E16" s="2">
        <v>454.1</v>
      </c>
    </row>
    <row r="17" spans="1:5" x14ac:dyDescent="0.2">
      <c r="A17" t="s">
        <v>51</v>
      </c>
      <c r="B17" s="7">
        <v>45115</v>
      </c>
      <c r="C17" t="s">
        <v>57</v>
      </c>
      <c r="D17" t="s">
        <v>30</v>
      </c>
      <c r="E17" s="2">
        <f ca="1">SUMIF(Receipts!D2:E87,"CC",Receipts!E2:E87)*0.0375</f>
        <v>2512.5</v>
      </c>
    </row>
    <row r="18" spans="1:5" x14ac:dyDescent="0.2">
      <c r="C18" t="s">
        <v>34</v>
      </c>
      <c r="E18" s="2">
        <f ca="1">SUM(E2:E17)</f>
        <v>64674.740000000013</v>
      </c>
    </row>
  </sheetData>
  <phoneticPr fontId="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4ED7C-203C-42BC-A849-6487AB6660E2}">
  <dimension ref="A1:C91"/>
  <sheetViews>
    <sheetView workbookViewId="0"/>
  </sheetViews>
  <sheetFormatPr baseColWidth="10" defaultColWidth="8.83203125" defaultRowHeight="15" x14ac:dyDescent="0.2"/>
  <cols>
    <col min="2" max="2" width="20.83203125" bestFit="1" customWidth="1"/>
    <col min="3" max="3" width="12.1640625" bestFit="1" customWidth="1"/>
  </cols>
  <sheetData>
    <row r="1" spans="1:3" x14ac:dyDescent="0.2">
      <c r="A1" t="s">
        <v>58</v>
      </c>
      <c r="B1" t="s">
        <v>59</v>
      </c>
      <c r="C1" t="s">
        <v>60</v>
      </c>
    </row>
    <row r="2" spans="1:3" x14ac:dyDescent="0.2">
      <c r="A2" t="s">
        <v>62</v>
      </c>
      <c r="B2" t="str">
        <f>CONCATENATE(A2,"@gmail.com")</f>
        <v>Person 1@gmail.com</v>
      </c>
      <c r="C2" t="s">
        <v>85</v>
      </c>
    </row>
    <row r="3" spans="1:3" x14ac:dyDescent="0.2">
      <c r="A3" t="s">
        <v>63</v>
      </c>
      <c r="B3" t="str">
        <f t="shared" ref="B3:B72" si="0">CONCATENATE(A3,"@gmail.com")</f>
        <v>Person 2@gmail.com</v>
      </c>
      <c r="C3" t="s">
        <v>145</v>
      </c>
    </row>
    <row r="4" spans="1:3" x14ac:dyDescent="0.2">
      <c r="A4" t="s">
        <v>86</v>
      </c>
      <c r="B4" t="str">
        <f t="shared" si="0"/>
        <v>Junior 1@gmail.com</v>
      </c>
      <c r="C4" t="s">
        <v>146</v>
      </c>
    </row>
    <row r="5" spans="1:3" x14ac:dyDescent="0.2">
      <c r="A5" t="s">
        <v>87</v>
      </c>
      <c r="B5" t="str">
        <f t="shared" si="0"/>
        <v>Junior 2@gmail.com</v>
      </c>
      <c r="C5" t="s">
        <v>147</v>
      </c>
    </row>
    <row r="6" spans="1:3" x14ac:dyDescent="0.2">
      <c r="A6" t="s">
        <v>64</v>
      </c>
      <c r="B6" t="str">
        <f t="shared" si="0"/>
        <v>Person 3@gmail.com</v>
      </c>
      <c r="C6" t="s">
        <v>148</v>
      </c>
    </row>
    <row r="7" spans="1:3" x14ac:dyDescent="0.2">
      <c r="A7" t="s">
        <v>65</v>
      </c>
      <c r="B7" t="str">
        <f t="shared" si="0"/>
        <v>Person 4@gmail.com</v>
      </c>
      <c r="C7" t="s">
        <v>149</v>
      </c>
    </row>
    <row r="8" spans="1:3" x14ac:dyDescent="0.2">
      <c r="A8" t="s">
        <v>66</v>
      </c>
      <c r="B8" t="str">
        <f t="shared" si="0"/>
        <v>Person 5@gmail.com</v>
      </c>
      <c r="C8" t="s">
        <v>150</v>
      </c>
    </row>
    <row r="9" spans="1:3" x14ac:dyDescent="0.2">
      <c r="A9" t="s">
        <v>67</v>
      </c>
      <c r="B9" t="str">
        <f t="shared" si="0"/>
        <v>Person 6@gmail.com</v>
      </c>
      <c r="C9" t="s">
        <v>151</v>
      </c>
    </row>
    <row r="10" spans="1:3" x14ac:dyDescent="0.2">
      <c r="A10" t="s">
        <v>68</v>
      </c>
      <c r="B10" t="str">
        <f t="shared" si="0"/>
        <v>Person 7@gmail.com</v>
      </c>
      <c r="C10" t="s">
        <v>152</v>
      </c>
    </row>
    <row r="11" spans="1:3" x14ac:dyDescent="0.2">
      <c r="A11" t="s">
        <v>69</v>
      </c>
      <c r="B11" t="str">
        <f t="shared" si="0"/>
        <v>Person 8@gmail.com</v>
      </c>
      <c r="C11" t="s">
        <v>153</v>
      </c>
    </row>
    <row r="12" spans="1:3" x14ac:dyDescent="0.2">
      <c r="A12" t="s">
        <v>226</v>
      </c>
      <c r="B12" t="str">
        <f t="shared" si="0"/>
        <v>Junior 3@gmail.com</v>
      </c>
      <c r="C12" t="s">
        <v>146</v>
      </c>
    </row>
    <row r="13" spans="1:3" x14ac:dyDescent="0.2">
      <c r="A13" t="s">
        <v>227</v>
      </c>
      <c r="B13" t="str">
        <f t="shared" si="0"/>
        <v>Junior 24@gmail.com</v>
      </c>
      <c r="C13" t="s">
        <v>147</v>
      </c>
    </row>
    <row r="14" spans="1:3" x14ac:dyDescent="0.2">
      <c r="A14" t="s">
        <v>228</v>
      </c>
      <c r="B14" t="str">
        <f t="shared" si="0"/>
        <v>Junior 5@gmail.com</v>
      </c>
      <c r="C14" t="s">
        <v>146</v>
      </c>
    </row>
    <row r="15" spans="1:3" x14ac:dyDescent="0.2">
      <c r="A15" t="s">
        <v>229</v>
      </c>
      <c r="B15" t="str">
        <f t="shared" si="0"/>
        <v>Junior 6@gmail.com</v>
      </c>
      <c r="C15" t="s">
        <v>147</v>
      </c>
    </row>
    <row r="16" spans="1:3" x14ac:dyDescent="0.2">
      <c r="A16" t="s">
        <v>70</v>
      </c>
      <c r="B16" t="str">
        <f t="shared" si="0"/>
        <v>Person 9@gmail.com</v>
      </c>
      <c r="C16" t="s">
        <v>154</v>
      </c>
    </row>
    <row r="17" spans="1:3" x14ac:dyDescent="0.2">
      <c r="A17" t="s">
        <v>71</v>
      </c>
      <c r="B17" t="str">
        <f t="shared" si="0"/>
        <v>Person 10@gmail.com</v>
      </c>
      <c r="C17" t="s">
        <v>155</v>
      </c>
    </row>
    <row r="18" spans="1:3" x14ac:dyDescent="0.2">
      <c r="A18" t="s">
        <v>72</v>
      </c>
      <c r="B18" t="str">
        <f t="shared" si="0"/>
        <v>Person 11@gmail.com</v>
      </c>
      <c r="C18" t="s">
        <v>156</v>
      </c>
    </row>
    <row r="19" spans="1:3" x14ac:dyDescent="0.2">
      <c r="A19" t="s">
        <v>73</v>
      </c>
      <c r="B19" t="str">
        <f t="shared" si="0"/>
        <v>Person 12@gmail.com</v>
      </c>
      <c r="C19" t="s">
        <v>157</v>
      </c>
    </row>
    <row r="20" spans="1:3" x14ac:dyDescent="0.2">
      <c r="A20" t="s">
        <v>74</v>
      </c>
      <c r="B20" t="str">
        <f t="shared" si="0"/>
        <v>Person 13@gmail.com</v>
      </c>
      <c r="C20" t="s">
        <v>158</v>
      </c>
    </row>
    <row r="21" spans="1:3" x14ac:dyDescent="0.2">
      <c r="A21" t="s">
        <v>75</v>
      </c>
      <c r="B21" t="str">
        <f t="shared" si="0"/>
        <v>Person 14@gmail.com</v>
      </c>
      <c r="C21" t="s">
        <v>159</v>
      </c>
    </row>
    <row r="22" spans="1:3" x14ac:dyDescent="0.2">
      <c r="A22" t="s">
        <v>76</v>
      </c>
      <c r="B22" t="str">
        <f t="shared" si="0"/>
        <v>Person 15@gmail.com</v>
      </c>
      <c r="C22" t="s">
        <v>160</v>
      </c>
    </row>
    <row r="23" spans="1:3" x14ac:dyDescent="0.2">
      <c r="A23" t="s">
        <v>77</v>
      </c>
      <c r="B23" t="str">
        <f t="shared" si="0"/>
        <v>Person 16@gmail.com</v>
      </c>
      <c r="C23" t="s">
        <v>161</v>
      </c>
    </row>
    <row r="24" spans="1:3" x14ac:dyDescent="0.2">
      <c r="A24" t="s">
        <v>78</v>
      </c>
      <c r="B24" t="str">
        <f t="shared" si="0"/>
        <v>Person 17@gmail.com</v>
      </c>
      <c r="C24" t="s">
        <v>162</v>
      </c>
    </row>
    <row r="25" spans="1:3" x14ac:dyDescent="0.2">
      <c r="A25" t="s">
        <v>79</v>
      </c>
      <c r="B25" t="str">
        <f t="shared" si="0"/>
        <v>Person 18@gmail.com</v>
      </c>
      <c r="C25" t="s">
        <v>163</v>
      </c>
    </row>
    <row r="26" spans="1:3" x14ac:dyDescent="0.2">
      <c r="A26" t="s">
        <v>80</v>
      </c>
      <c r="B26" t="str">
        <f t="shared" si="0"/>
        <v>Person 19@gmail.com</v>
      </c>
      <c r="C26" t="s">
        <v>164</v>
      </c>
    </row>
    <row r="27" spans="1:3" x14ac:dyDescent="0.2">
      <c r="A27" t="s">
        <v>81</v>
      </c>
      <c r="B27" t="str">
        <f t="shared" si="0"/>
        <v>Person 20@gmail.com</v>
      </c>
      <c r="C27" t="s">
        <v>165</v>
      </c>
    </row>
    <row r="28" spans="1:3" x14ac:dyDescent="0.2">
      <c r="A28" t="s">
        <v>82</v>
      </c>
      <c r="B28" t="str">
        <f t="shared" si="0"/>
        <v>Person 21@gmail.com</v>
      </c>
      <c r="C28" t="s">
        <v>166</v>
      </c>
    </row>
    <row r="29" spans="1:3" x14ac:dyDescent="0.2">
      <c r="A29" t="s">
        <v>83</v>
      </c>
      <c r="B29" t="str">
        <f t="shared" si="0"/>
        <v>Person 22@gmail.com</v>
      </c>
      <c r="C29" t="s">
        <v>167</v>
      </c>
    </row>
    <row r="30" spans="1:3" x14ac:dyDescent="0.2">
      <c r="A30" t="s">
        <v>84</v>
      </c>
      <c r="B30" t="str">
        <f t="shared" si="0"/>
        <v>Person 23@gmail.com</v>
      </c>
      <c r="C30" t="s">
        <v>168</v>
      </c>
    </row>
    <row r="31" spans="1:3" x14ac:dyDescent="0.2">
      <c r="A31" t="s">
        <v>88</v>
      </c>
      <c r="B31" t="str">
        <f t="shared" si="0"/>
        <v>Person 24@gmail.com</v>
      </c>
      <c r="C31" t="s">
        <v>169</v>
      </c>
    </row>
    <row r="32" spans="1:3" x14ac:dyDescent="0.2">
      <c r="A32" t="s">
        <v>230</v>
      </c>
      <c r="B32" t="str">
        <f t="shared" si="0"/>
        <v>Junior 7@gmail.com</v>
      </c>
      <c r="C32" t="s">
        <v>146</v>
      </c>
    </row>
    <row r="33" spans="1:3" x14ac:dyDescent="0.2">
      <c r="A33" t="s">
        <v>231</v>
      </c>
      <c r="B33" t="str">
        <f t="shared" si="0"/>
        <v>Junior 8@gmail.com</v>
      </c>
      <c r="C33" t="s">
        <v>147</v>
      </c>
    </row>
    <row r="34" spans="1:3" x14ac:dyDescent="0.2">
      <c r="A34" t="s">
        <v>89</v>
      </c>
      <c r="B34" t="str">
        <f t="shared" si="0"/>
        <v>Person 25@gmail.com</v>
      </c>
      <c r="C34" t="s">
        <v>170</v>
      </c>
    </row>
    <row r="35" spans="1:3" x14ac:dyDescent="0.2">
      <c r="A35" t="s">
        <v>90</v>
      </c>
      <c r="B35" t="str">
        <f t="shared" si="0"/>
        <v>Person 26@gmail.com</v>
      </c>
      <c r="C35" t="s">
        <v>171</v>
      </c>
    </row>
    <row r="36" spans="1:3" x14ac:dyDescent="0.2">
      <c r="A36" t="s">
        <v>91</v>
      </c>
      <c r="B36" t="str">
        <f t="shared" si="0"/>
        <v>Person 27@gmail.com</v>
      </c>
      <c r="C36" t="s">
        <v>172</v>
      </c>
    </row>
    <row r="37" spans="1:3" x14ac:dyDescent="0.2">
      <c r="A37" t="s">
        <v>92</v>
      </c>
      <c r="B37" t="str">
        <f t="shared" si="0"/>
        <v>Person 28@gmail.com</v>
      </c>
      <c r="C37" t="s">
        <v>173</v>
      </c>
    </row>
    <row r="38" spans="1:3" x14ac:dyDescent="0.2">
      <c r="A38" t="s">
        <v>93</v>
      </c>
      <c r="B38" t="str">
        <f t="shared" si="0"/>
        <v>Person 29@gmail.com</v>
      </c>
      <c r="C38" t="s">
        <v>174</v>
      </c>
    </row>
    <row r="39" spans="1:3" x14ac:dyDescent="0.2">
      <c r="A39" t="s">
        <v>94</v>
      </c>
      <c r="B39" t="str">
        <f t="shared" si="0"/>
        <v>Person 30@gmail.com</v>
      </c>
      <c r="C39" t="s">
        <v>175</v>
      </c>
    </row>
    <row r="40" spans="1:3" x14ac:dyDescent="0.2">
      <c r="A40" t="s">
        <v>95</v>
      </c>
      <c r="B40" t="str">
        <f t="shared" si="0"/>
        <v>Person 31@gmail.com</v>
      </c>
      <c r="C40" t="s">
        <v>176</v>
      </c>
    </row>
    <row r="41" spans="1:3" x14ac:dyDescent="0.2">
      <c r="A41" t="s">
        <v>96</v>
      </c>
      <c r="B41" t="str">
        <f t="shared" si="0"/>
        <v>Person 32@gmail.com</v>
      </c>
      <c r="C41" t="s">
        <v>177</v>
      </c>
    </row>
    <row r="42" spans="1:3" x14ac:dyDescent="0.2">
      <c r="A42" t="s">
        <v>97</v>
      </c>
      <c r="B42" t="str">
        <f t="shared" si="0"/>
        <v>Person 33@gmail.com</v>
      </c>
      <c r="C42" t="s">
        <v>178</v>
      </c>
    </row>
    <row r="43" spans="1:3" x14ac:dyDescent="0.2">
      <c r="A43" t="s">
        <v>98</v>
      </c>
      <c r="B43" t="str">
        <f t="shared" si="0"/>
        <v>Person 34@gmail.com</v>
      </c>
      <c r="C43" t="s">
        <v>179</v>
      </c>
    </row>
    <row r="44" spans="1:3" x14ac:dyDescent="0.2">
      <c r="A44" t="s">
        <v>99</v>
      </c>
      <c r="B44" t="str">
        <f t="shared" si="0"/>
        <v>Person 35@gmail.com</v>
      </c>
      <c r="C44" t="s">
        <v>180</v>
      </c>
    </row>
    <row r="45" spans="1:3" x14ac:dyDescent="0.2">
      <c r="A45" t="s">
        <v>100</v>
      </c>
      <c r="B45" t="str">
        <f t="shared" si="0"/>
        <v>Person 36@gmail.com</v>
      </c>
      <c r="C45" t="s">
        <v>181</v>
      </c>
    </row>
    <row r="46" spans="1:3" x14ac:dyDescent="0.2">
      <c r="A46" t="s">
        <v>101</v>
      </c>
      <c r="B46" t="str">
        <f t="shared" si="0"/>
        <v>Person 37@gmail.com</v>
      </c>
      <c r="C46" t="s">
        <v>182</v>
      </c>
    </row>
    <row r="47" spans="1:3" x14ac:dyDescent="0.2">
      <c r="A47" t="s">
        <v>102</v>
      </c>
      <c r="B47" t="str">
        <f t="shared" si="0"/>
        <v>Person 38@gmail.com</v>
      </c>
      <c r="C47" t="s">
        <v>183</v>
      </c>
    </row>
    <row r="48" spans="1:3" x14ac:dyDescent="0.2">
      <c r="A48" t="s">
        <v>103</v>
      </c>
      <c r="B48" t="str">
        <f t="shared" si="0"/>
        <v>Person 39@gmail.com</v>
      </c>
      <c r="C48" t="s">
        <v>184</v>
      </c>
    </row>
    <row r="49" spans="1:3" x14ac:dyDescent="0.2">
      <c r="A49" t="s">
        <v>104</v>
      </c>
      <c r="B49" t="str">
        <f t="shared" si="0"/>
        <v>Person 40@gmail.com</v>
      </c>
      <c r="C49" t="s">
        <v>185</v>
      </c>
    </row>
    <row r="50" spans="1:3" x14ac:dyDescent="0.2">
      <c r="A50" t="s">
        <v>105</v>
      </c>
      <c r="B50" t="str">
        <f t="shared" si="0"/>
        <v>Person 41@gmail.com</v>
      </c>
      <c r="C50" t="s">
        <v>186</v>
      </c>
    </row>
    <row r="51" spans="1:3" x14ac:dyDescent="0.2">
      <c r="A51" t="s">
        <v>106</v>
      </c>
      <c r="B51" t="str">
        <f t="shared" si="0"/>
        <v>Person 42@gmail.com</v>
      </c>
      <c r="C51" t="s">
        <v>187</v>
      </c>
    </row>
    <row r="52" spans="1:3" x14ac:dyDescent="0.2">
      <c r="A52" t="s">
        <v>107</v>
      </c>
      <c r="B52" t="str">
        <f t="shared" si="0"/>
        <v>Person 43@gmail.com</v>
      </c>
      <c r="C52" t="s">
        <v>188</v>
      </c>
    </row>
    <row r="53" spans="1:3" x14ac:dyDescent="0.2">
      <c r="A53" t="s">
        <v>108</v>
      </c>
      <c r="B53" t="str">
        <f t="shared" si="0"/>
        <v>Person 44@gmail.com</v>
      </c>
      <c r="C53" t="s">
        <v>189</v>
      </c>
    </row>
    <row r="54" spans="1:3" x14ac:dyDescent="0.2">
      <c r="A54" t="s">
        <v>109</v>
      </c>
      <c r="B54" t="str">
        <f t="shared" si="0"/>
        <v>Person 45@gmail.com</v>
      </c>
      <c r="C54" t="s">
        <v>190</v>
      </c>
    </row>
    <row r="55" spans="1:3" x14ac:dyDescent="0.2">
      <c r="A55" t="s">
        <v>110</v>
      </c>
      <c r="B55" t="str">
        <f t="shared" si="0"/>
        <v>Person 46@gmail.com</v>
      </c>
      <c r="C55" t="s">
        <v>191</v>
      </c>
    </row>
    <row r="56" spans="1:3" x14ac:dyDescent="0.2">
      <c r="A56" t="s">
        <v>111</v>
      </c>
      <c r="B56" t="str">
        <f t="shared" si="0"/>
        <v>Person 47@gmail.com</v>
      </c>
      <c r="C56" t="s">
        <v>192</v>
      </c>
    </row>
    <row r="57" spans="1:3" x14ac:dyDescent="0.2">
      <c r="A57" t="s">
        <v>112</v>
      </c>
      <c r="B57" t="str">
        <f t="shared" si="0"/>
        <v>Person 48@gmail.com</v>
      </c>
      <c r="C57" t="s">
        <v>193</v>
      </c>
    </row>
    <row r="58" spans="1:3" x14ac:dyDescent="0.2">
      <c r="A58" t="s">
        <v>113</v>
      </c>
      <c r="B58" t="str">
        <f t="shared" si="0"/>
        <v>Person 49@gmail.com</v>
      </c>
      <c r="C58" t="s">
        <v>194</v>
      </c>
    </row>
    <row r="59" spans="1:3" x14ac:dyDescent="0.2">
      <c r="A59" t="s">
        <v>114</v>
      </c>
      <c r="B59" t="str">
        <f t="shared" si="0"/>
        <v>Person 50@gmail.com</v>
      </c>
      <c r="C59" t="s">
        <v>195</v>
      </c>
    </row>
    <row r="60" spans="1:3" x14ac:dyDescent="0.2">
      <c r="A60" t="s">
        <v>115</v>
      </c>
      <c r="B60" t="str">
        <f t="shared" si="0"/>
        <v>Person 51@gmail.com</v>
      </c>
      <c r="C60" t="s">
        <v>196</v>
      </c>
    </row>
    <row r="61" spans="1:3" x14ac:dyDescent="0.2">
      <c r="A61" t="s">
        <v>116</v>
      </c>
      <c r="B61" t="str">
        <f t="shared" si="0"/>
        <v>Person 52@gmail.com</v>
      </c>
      <c r="C61" t="s">
        <v>197</v>
      </c>
    </row>
    <row r="62" spans="1:3" x14ac:dyDescent="0.2">
      <c r="A62" t="s">
        <v>117</v>
      </c>
      <c r="B62" t="str">
        <f t="shared" si="0"/>
        <v>Person 53@gmail.com</v>
      </c>
      <c r="C62" t="s">
        <v>198</v>
      </c>
    </row>
    <row r="63" spans="1:3" x14ac:dyDescent="0.2">
      <c r="A63" t="s">
        <v>118</v>
      </c>
      <c r="B63" t="str">
        <f t="shared" si="0"/>
        <v>Person 54@gmail.com</v>
      </c>
      <c r="C63" t="s">
        <v>199</v>
      </c>
    </row>
    <row r="64" spans="1:3" x14ac:dyDescent="0.2">
      <c r="A64" t="s">
        <v>119</v>
      </c>
      <c r="B64" t="str">
        <f t="shared" si="0"/>
        <v>Person 55@gmail.com</v>
      </c>
      <c r="C64" t="s">
        <v>200</v>
      </c>
    </row>
    <row r="65" spans="1:3" x14ac:dyDescent="0.2">
      <c r="A65" t="s">
        <v>120</v>
      </c>
      <c r="B65" t="str">
        <f t="shared" si="0"/>
        <v>Person 56@gmail.com</v>
      </c>
      <c r="C65" t="s">
        <v>201</v>
      </c>
    </row>
    <row r="66" spans="1:3" x14ac:dyDescent="0.2">
      <c r="A66" t="s">
        <v>121</v>
      </c>
      <c r="B66" t="str">
        <f t="shared" si="0"/>
        <v>Person 57@gmail.com</v>
      </c>
      <c r="C66" t="s">
        <v>202</v>
      </c>
    </row>
    <row r="67" spans="1:3" x14ac:dyDescent="0.2">
      <c r="A67" t="s">
        <v>122</v>
      </c>
      <c r="B67" t="str">
        <f t="shared" si="0"/>
        <v>Person 58@gmail.com</v>
      </c>
      <c r="C67" t="s">
        <v>203</v>
      </c>
    </row>
    <row r="68" spans="1:3" x14ac:dyDescent="0.2">
      <c r="A68" t="s">
        <v>123</v>
      </c>
      <c r="B68" t="str">
        <f t="shared" si="0"/>
        <v>Person 59@gmail.com</v>
      </c>
      <c r="C68" t="s">
        <v>204</v>
      </c>
    </row>
    <row r="69" spans="1:3" x14ac:dyDescent="0.2">
      <c r="A69" t="s">
        <v>124</v>
      </c>
      <c r="B69" t="str">
        <f t="shared" si="0"/>
        <v>Person 60@gmail.com</v>
      </c>
      <c r="C69" t="s">
        <v>205</v>
      </c>
    </row>
    <row r="70" spans="1:3" x14ac:dyDescent="0.2">
      <c r="A70" t="s">
        <v>125</v>
      </c>
      <c r="B70" t="str">
        <f t="shared" si="0"/>
        <v>Person 61@gmail.com</v>
      </c>
      <c r="C70" t="s">
        <v>206</v>
      </c>
    </row>
    <row r="71" spans="1:3" x14ac:dyDescent="0.2">
      <c r="A71" t="s">
        <v>126</v>
      </c>
      <c r="B71" t="str">
        <f t="shared" si="0"/>
        <v>Person 62@gmail.com</v>
      </c>
      <c r="C71" t="s">
        <v>207</v>
      </c>
    </row>
    <row r="72" spans="1:3" x14ac:dyDescent="0.2">
      <c r="A72" t="s">
        <v>127</v>
      </c>
      <c r="B72" t="str">
        <f t="shared" si="0"/>
        <v>Person 63@gmail.com</v>
      </c>
      <c r="C72" t="s">
        <v>208</v>
      </c>
    </row>
    <row r="73" spans="1:3" x14ac:dyDescent="0.2">
      <c r="A73" t="s">
        <v>128</v>
      </c>
      <c r="B73" t="str">
        <f t="shared" ref="B73:B91" si="1">CONCATENATE(A73,"@gmail.com")</f>
        <v>Person 64@gmail.com</v>
      </c>
      <c r="C73" t="s">
        <v>209</v>
      </c>
    </row>
    <row r="74" spans="1:3" x14ac:dyDescent="0.2">
      <c r="A74" t="s">
        <v>129</v>
      </c>
      <c r="B74" t="str">
        <f t="shared" si="1"/>
        <v>Person 65@gmail.com</v>
      </c>
      <c r="C74" t="s">
        <v>210</v>
      </c>
    </row>
    <row r="75" spans="1:3" x14ac:dyDescent="0.2">
      <c r="A75" t="s">
        <v>130</v>
      </c>
      <c r="B75" t="str">
        <f t="shared" si="1"/>
        <v>Person 66@gmail.com</v>
      </c>
      <c r="C75" t="s">
        <v>211</v>
      </c>
    </row>
    <row r="76" spans="1:3" x14ac:dyDescent="0.2">
      <c r="A76" t="s">
        <v>131</v>
      </c>
      <c r="B76" t="str">
        <f t="shared" si="1"/>
        <v>Person 67@gmail.com</v>
      </c>
      <c r="C76" t="s">
        <v>212</v>
      </c>
    </row>
    <row r="77" spans="1:3" x14ac:dyDescent="0.2">
      <c r="A77" t="s">
        <v>132</v>
      </c>
      <c r="B77" t="str">
        <f t="shared" si="1"/>
        <v>Person 68@gmail.com</v>
      </c>
      <c r="C77" t="s">
        <v>213</v>
      </c>
    </row>
    <row r="78" spans="1:3" x14ac:dyDescent="0.2">
      <c r="A78" t="s">
        <v>133</v>
      </c>
      <c r="B78" t="str">
        <f t="shared" si="1"/>
        <v>Person 69@gmail.com</v>
      </c>
      <c r="C78" t="s">
        <v>214</v>
      </c>
    </row>
    <row r="79" spans="1:3" x14ac:dyDescent="0.2">
      <c r="A79" t="s">
        <v>134</v>
      </c>
      <c r="B79" t="str">
        <f t="shared" si="1"/>
        <v>Person 70@gmail.com</v>
      </c>
      <c r="C79" t="s">
        <v>215</v>
      </c>
    </row>
    <row r="80" spans="1:3" x14ac:dyDescent="0.2">
      <c r="A80" t="s">
        <v>232</v>
      </c>
      <c r="B80" t="str">
        <f t="shared" si="1"/>
        <v>Junior 9@gmail.com</v>
      </c>
      <c r="C80" t="s">
        <v>146</v>
      </c>
    </row>
    <row r="81" spans="1:3" x14ac:dyDescent="0.2">
      <c r="A81" t="s">
        <v>233</v>
      </c>
      <c r="B81" t="str">
        <f t="shared" si="1"/>
        <v>Junior 10@gmail.com</v>
      </c>
      <c r="C81" t="s">
        <v>147</v>
      </c>
    </row>
    <row r="82" spans="1:3" x14ac:dyDescent="0.2">
      <c r="A82" t="s">
        <v>135</v>
      </c>
      <c r="B82" t="str">
        <f t="shared" si="1"/>
        <v>Person 71@gmail.com</v>
      </c>
      <c r="C82" t="s">
        <v>216</v>
      </c>
    </row>
    <row r="83" spans="1:3" x14ac:dyDescent="0.2">
      <c r="A83" t="s">
        <v>136</v>
      </c>
      <c r="B83" t="str">
        <f t="shared" si="1"/>
        <v>Person 72@gmail.com</v>
      </c>
      <c r="C83" t="s">
        <v>217</v>
      </c>
    </row>
    <row r="84" spans="1:3" x14ac:dyDescent="0.2">
      <c r="A84" t="s">
        <v>137</v>
      </c>
      <c r="B84" t="str">
        <f t="shared" si="1"/>
        <v>Person 73@gmail.com</v>
      </c>
      <c r="C84" t="s">
        <v>218</v>
      </c>
    </row>
    <row r="85" spans="1:3" x14ac:dyDescent="0.2">
      <c r="A85" t="s">
        <v>138</v>
      </c>
      <c r="B85" t="str">
        <f t="shared" si="1"/>
        <v>Person 74@gmail.com</v>
      </c>
      <c r="C85" t="s">
        <v>219</v>
      </c>
    </row>
    <row r="86" spans="1:3" x14ac:dyDescent="0.2">
      <c r="A86" t="s">
        <v>139</v>
      </c>
      <c r="B86" t="str">
        <f t="shared" si="1"/>
        <v>Person 75@gmail.com</v>
      </c>
      <c r="C86" t="s">
        <v>220</v>
      </c>
    </row>
    <row r="87" spans="1:3" x14ac:dyDescent="0.2">
      <c r="A87" t="s">
        <v>140</v>
      </c>
      <c r="B87" t="str">
        <f t="shared" si="1"/>
        <v>Person 76@gmail.com</v>
      </c>
      <c r="C87" t="s">
        <v>221</v>
      </c>
    </row>
    <row r="88" spans="1:3" x14ac:dyDescent="0.2">
      <c r="A88" t="s">
        <v>141</v>
      </c>
      <c r="B88" t="str">
        <f t="shared" si="1"/>
        <v>Person 77@gmail.com</v>
      </c>
      <c r="C88" t="s">
        <v>222</v>
      </c>
    </row>
    <row r="89" spans="1:3" x14ac:dyDescent="0.2">
      <c r="A89" t="s">
        <v>142</v>
      </c>
      <c r="B89" t="str">
        <f t="shared" si="1"/>
        <v>Person 78@gmail.com</v>
      </c>
      <c r="C89" t="s">
        <v>223</v>
      </c>
    </row>
    <row r="90" spans="1:3" x14ac:dyDescent="0.2">
      <c r="A90" t="s">
        <v>143</v>
      </c>
      <c r="B90" t="str">
        <f t="shared" si="1"/>
        <v>Person 79@gmail.com</v>
      </c>
      <c r="C90" t="s">
        <v>224</v>
      </c>
    </row>
    <row r="91" spans="1:3" x14ac:dyDescent="0.2">
      <c r="A91" t="s">
        <v>144</v>
      </c>
      <c r="B91" t="str">
        <f t="shared" si="1"/>
        <v>Person 80@gmail.com</v>
      </c>
      <c r="C91" t="s">
        <v>225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4D08E-984F-4BAF-A82F-ACDA03BAA43C}">
  <dimension ref="A1:E88"/>
  <sheetViews>
    <sheetView workbookViewId="0"/>
  </sheetViews>
  <sheetFormatPr baseColWidth="10" defaultColWidth="8.83203125" defaultRowHeight="15" x14ac:dyDescent="0.2"/>
  <cols>
    <col min="1" max="1" width="9.5" bestFit="1" customWidth="1"/>
    <col min="2" max="2" width="20.83203125" bestFit="1" customWidth="1"/>
    <col min="3" max="3" width="9.6640625" bestFit="1" customWidth="1"/>
    <col min="4" max="4" width="13.5" bestFit="1" customWidth="1"/>
    <col min="5" max="5" width="14" style="3" bestFit="1" customWidth="1"/>
  </cols>
  <sheetData>
    <row r="1" spans="1:5" s="1" customFormat="1" x14ac:dyDescent="0.2">
      <c r="A1" s="1" t="s">
        <v>58</v>
      </c>
      <c r="B1" s="1" t="s">
        <v>59</v>
      </c>
      <c r="C1" s="1" t="s">
        <v>53</v>
      </c>
      <c r="D1" s="1" t="s">
        <v>250</v>
      </c>
      <c r="E1" s="8" t="s">
        <v>61</v>
      </c>
    </row>
    <row r="2" spans="1:5" x14ac:dyDescent="0.2">
      <c r="A2" t="s">
        <v>62</v>
      </c>
      <c r="B2" t="str">
        <f>CONCATENATE(A2,"@gmail.com")</f>
        <v>Person 1@gmail.com</v>
      </c>
      <c r="C2" s="7">
        <v>44936</v>
      </c>
      <c r="D2" s="7" t="s">
        <v>251</v>
      </c>
      <c r="E2" s="3">
        <f>Budget!C$3</f>
        <v>900</v>
      </c>
    </row>
    <row r="3" spans="1:5" x14ac:dyDescent="0.2">
      <c r="A3" t="s">
        <v>63</v>
      </c>
      <c r="B3" t="str">
        <f t="shared" ref="B3:B66" si="0">CONCATENATE(A3,"@gmail.com")</f>
        <v>Person 2@gmail.com</v>
      </c>
      <c r="C3" s="7">
        <v>44936</v>
      </c>
      <c r="D3" s="7" t="s">
        <v>251</v>
      </c>
      <c r="E3" s="3">
        <f>Budget!C$3</f>
        <v>900</v>
      </c>
    </row>
    <row r="4" spans="1:5" x14ac:dyDescent="0.2">
      <c r="A4" t="s">
        <v>86</v>
      </c>
      <c r="B4" t="str">
        <f t="shared" si="0"/>
        <v>Junior 1@gmail.com</v>
      </c>
      <c r="C4" s="7">
        <v>44936</v>
      </c>
      <c r="D4" s="7" t="s">
        <v>251</v>
      </c>
      <c r="E4" s="3">
        <f>Budget!C$4</f>
        <v>500</v>
      </c>
    </row>
    <row r="5" spans="1:5" x14ac:dyDescent="0.2">
      <c r="A5" t="s">
        <v>87</v>
      </c>
      <c r="B5" t="str">
        <f t="shared" si="0"/>
        <v>Junior 2@gmail.com</v>
      </c>
      <c r="C5" s="7">
        <v>44936</v>
      </c>
      <c r="D5" s="7" t="s">
        <v>251</v>
      </c>
      <c r="E5" s="3">
        <f>Budget!C$4</f>
        <v>500</v>
      </c>
    </row>
    <row r="6" spans="1:5" x14ac:dyDescent="0.2">
      <c r="A6" t="s">
        <v>64</v>
      </c>
      <c r="B6" t="str">
        <f t="shared" si="0"/>
        <v>Person 3@gmail.com</v>
      </c>
      <c r="C6" s="7">
        <v>44940</v>
      </c>
      <c r="D6" s="7" t="s">
        <v>251</v>
      </c>
      <c r="E6" s="3">
        <f>Budget!C$3</f>
        <v>900</v>
      </c>
    </row>
    <row r="7" spans="1:5" x14ac:dyDescent="0.2">
      <c r="A7" t="s">
        <v>65</v>
      </c>
      <c r="B7" t="str">
        <f t="shared" si="0"/>
        <v>Person 4@gmail.com</v>
      </c>
      <c r="C7" s="7">
        <v>44941</v>
      </c>
      <c r="D7" s="7" t="s">
        <v>251</v>
      </c>
      <c r="E7" s="3">
        <f>Budget!C$3</f>
        <v>900</v>
      </c>
    </row>
    <row r="8" spans="1:5" x14ac:dyDescent="0.2">
      <c r="A8" t="s">
        <v>66</v>
      </c>
      <c r="B8" t="str">
        <f t="shared" si="0"/>
        <v>Person 5@gmail.com</v>
      </c>
      <c r="C8" s="7">
        <v>44942</v>
      </c>
      <c r="D8" s="7" t="s">
        <v>252</v>
      </c>
      <c r="E8" s="3">
        <f>Budget!C$3</f>
        <v>900</v>
      </c>
    </row>
    <row r="9" spans="1:5" x14ac:dyDescent="0.2">
      <c r="A9" t="s">
        <v>67</v>
      </c>
      <c r="B9" t="str">
        <f t="shared" si="0"/>
        <v>Person 6@gmail.com</v>
      </c>
      <c r="C9" s="7">
        <v>44942</v>
      </c>
      <c r="D9" s="7" t="s">
        <v>252</v>
      </c>
      <c r="E9" s="3">
        <f>Budget!C$3</f>
        <v>900</v>
      </c>
    </row>
    <row r="10" spans="1:5" x14ac:dyDescent="0.2">
      <c r="A10" t="s">
        <v>68</v>
      </c>
      <c r="B10" t="str">
        <f t="shared" si="0"/>
        <v>Person 7@gmail.com</v>
      </c>
      <c r="C10" s="7">
        <v>44943</v>
      </c>
      <c r="D10" s="7" t="s">
        <v>251</v>
      </c>
      <c r="E10" s="3">
        <f>Budget!C$3</f>
        <v>900</v>
      </c>
    </row>
    <row r="11" spans="1:5" x14ac:dyDescent="0.2">
      <c r="A11" t="s">
        <v>69</v>
      </c>
      <c r="B11" t="str">
        <f t="shared" si="0"/>
        <v>Person 8@gmail.com</v>
      </c>
      <c r="C11" s="7">
        <v>44943</v>
      </c>
      <c r="D11" s="7" t="s">
        <v>251</v>
      </c>
      <c r="E11" s="3">
        <f>Budget!C$3</f>
        <v>900</v>
      </c>
    </row>
    <row r="12" spans="1:5" x14ac:dyDescent="0.2">
      <c r="A12" t="s">
        <v>226</v>
      </c>
      <c r="B12" t="str">
        <f t="shared" si="0"/>
        <v>Junior 3@gmail.com</v>
      </c>
      <c r="C12" s="7">
        <v>44943</v>
      </c>
      <c r="D12" s="7" t="s">
        <v>251</v>
      </c>
      <c r="E12" s="3">
        <f>Budget!C$4</f>
        <v>500</v>
      </c>
    </row>
    <row r="13" spans="1:5" x14ac:dyDescent="0.2">
      <c r="A13" t="s">
        <v>249</v>
      </c>
      <c r="B13" t="str">
        <f t="shared" si="0"/>
        <v>Junior 4@gmail.com</v>
      </c>
      <c r="C13" s="7">
        <v>44943</v>
      </c>
      <c r="D13" s="7" t="s">
        <v>251</v>
      </c>
      <c r="E13" s="3">
        <f>Budget!C$4</f>
        <v>500</v>
      </c>
    </row>
    <row r="14" spans="1:5" x14ac:dyDescent="0.2">
      <c r="A14" t="s">
        <v>228</v>
      </c>
      <c r="B14" t="str">
        <f t="shared" si="0"/>
        <v>Junior 5@gmail.com</v>
      </c>
      <c r="C14" s="7">
        <v>44943</v>
      </c>
      <c r="D14" s="7" t="s">
        <v>251</v>
      </c>
      <c r="E14" s="3">
        <f>Budget!C$4</f>
        <v>500</v>
      </c>
    </row>
    <row r="15" spans="1:5" x14ac:dyDescent="0.2">
      <c r="A15" t="s">
        <v>229</v>
      </c>
      <c r="B15" t="str">
        <f t="shared" si="0"/>
        <v>Junior 6@gmail.com</v>
      </c>
      <c r="C15" s="7">
        <v>44943</v>
      </c>
      <c r="D15" s="7" t="s">
        <v>251</v>
      </c>
      <c r="E15" s="3">
        <f>Budget!C$4</f>
        <v>500</v>
      </c>
    </row>
    <row r="16" spans="1:5" x14ac:dyDescent="0.2">
      <c r="A16" t="s">
        <v>70</v>
      </c>
      <c r="B16" t="str">
        <f t="shared" si="0"/>
        <v>Person 9@gmail.com</v>
      </c>
      <c r="C16" s="7">
        <v>44946</v>
      </c>
      <c r="D16" s="7" t="s">
        <v>251</v>
      </c>
      <c r="E16" s="3">
        <f>Budget!C$3</f>
        <v>900</v>
      </c>
    </row>
    <row r="17" spans="1:5" x14ac:dyDescent="0.2">
      <c r="A17" t="s">
        <v>71</v>
      </c>
      <c r="B17" t="str">
        <f t="shared" si="0"/>
        <v>Person 10@gmail.com</v>
      </c>
      <c r="C17" s="7">
        <v>44946</v>
      </c>
      <c r="D17" s="7" t="s">
        <v>251</v>
      </c>
      <c r="E17" s="3">
        <f>Budget!C$3</f>
        <v>900</v>
      </c>
    </row>
    <row r="18" spans="1:5" x14ac:dyDescent="0.2">
      <c r="A18" t="s">
        <v>72</v>
      </c>
      <c r="B18" t="str">
        <f t="shared" si="0"/>
        <v>Person 11@gmail.com</v>
      </c>
      <c r="C18" s="7">
        <v>44946</v>
      </c>
      <c r="D18" s="7" t="s">
        <v>251</v>
      </c>
      <c r="E18" s="3">
        <f>Budget!C$3</f>
        <v>900</v>
      </c>
    </row>
    <row r="19" spans="1:5" x14ac:dyDescent="0.2">
      <c r="A19" t="s">
        <v>73</v>
      </c>
      <c r="B19" t="str">
        <f t="shared" si="0"/>
        <v>Person 12@gmail.com</v>
      </c>
      <c r="C19" s="7">
        <v>44946</v>
      </c>
      <c r="D19" s="7" t="s">
        <v>251</v>
      </c>
      <c r="E19" s="3">
        <f>Budget!C$3</f>
        <v>900</v>
      </c>
    </row>
    <row r="20" spans="1:5" x14ac:dyDescent="0.2">
      <c r="A20" t="s">
        <v>74</v>
      </c>
      <c r="B20" t="str">
        <f t="shared" si="0"/>
        <v>Person 13@gmail.com</v>
      </c>
      <c r="C20" s="7">
        <v>44947</v>
      </c>
      <c r="D20" s="7" t="s">
        <v>251</v>
      </c>
      <c r="E20" s="3">
        <f>Budget!C$3</f>
        <v>900</v>
      </c>
    </row>
    <row r="21" spans="1:5" x14ac:dyDescent="0.2">
      <c r="A21" t="s">
        <v>75</v>
      </c>
      <c r="B21" t="str">
        <f t="shared" si="0"/>
        <v>Person 14@gmail.com</v>
      </c>
      <c r="C21" s="7">
        <v>44947</v>
      </c>
      <c r="D21" s="7" t="s">
        <v>251</v>
      </c>
      <c r="E21" s="3">
        <f>Budget!C$3</f>
        <v>900</v>
      </c>
    </row>
    <row r="22" spans="1:5" x14ac:dyDescent="0.2">
      <c r="A22" t="s">
        <v>76</v>
      </c>
      <c r="B22" t="str">
        <f t="shared" si="0"/>
        <v>Person 15@gmail.com</v>
      </c>
      <c r="C22" s="7">
        <f>C2+11</f>
        <v>44947</v>
      </c>
      <c r="D22" s="7" t="s">
        <v>251</v>
      </c>
      <c r="E22" s="3">
        <f>Budget!C$3</f>
        <v>900</v>
      </c>
    </row>
    <row r="23" spans="1:5" x14ac:dyDescent="0.2">
      <c r="A23" t="s">
        <v>77</v>
      </c>
      <c r="B23" t="str">
        <f t="shared" si="0"/>
        <v>Person 16@gmail.com</v>
      </c>
      <c r="C23" s="7">
        <f t="shared" ref="C23:C41" si="1">C3+11</f>
        <v>44947</v>
      </c>
      <c r="D23" s="7" t="s">
        <v>251</v>
      </c>
      <c r="E23" s="3">
        <f>Budget!C$3</f>
        <v>900</v>
      </c>
    </row>
    <row r="24" spans="1:5" x14ac:dyDescent="0.2">
      <c r="A24" t="s">
        <v>78</v>
      </c>
      <c r="B24" t="str">
        <f t="shared" si="0"/>
        <v>Person 17@gmail.com</v>
      </c>
      <c r="C24" s="7">
        <f t="shared" si="1"/>
        <v>44947</v>
      </c>
      <c r="D24" s="7" t="s">
        <v>251</v>
      </c>
      <c r="E24" s="3">
        <f>Budget!C$3</f>
        <v>900</v>
      </c>
    </row>
    <row r="25" spans="1:5" x14ac:dyDescent="0.2">
      <c r="A25" t="s">
        <v>79</v>
      </c>
      <c r="B25" t="str">
        <f t="shared" si="0"/>
        <v>Person 18@gmail.com</v>
      </c>
      <c r="C25" s="7">
        <f t="shared" si="1"/>
        <v>44947</v>
      </c>
      <c r="D25" s="7" t="s">
        <v>251</v>
      </c>
      <c r="E25" s="3">
        <f>Budget!C$3</f>
        <v>900</v>
      </c>
    </row>
    <row r="26" spans="1:5" x14ac:dyDescent="0.2">
      <c r="A26" t="s">
        <v>80</v>
      </c>
      <c r="B26" t="str">
        <f t="shared" si="0"/>
        <v>Person 19@gmail.com</v>
      </c>
      <c r="C26" s="7">
        <f t="shared" si="1"/>
        <v>44951</v>
      </c>
      <c r="D26" s="7" t="s">
        <v>251</v>
      </c>
      <c r="E26" s="3">
        <f>Budget!C$3</f>
        <v>900</v>
      </c>
    </row>
    <row r="27" spans="1:5" x14ac:dyDescent="0.2">
      <c r="A27" t="s">
        <v>81</v>
      </c>
      <c r="B27" t="str">
        <f t="shared" si="0"/>
        <v>Person 20@gmail.com</v>
      </c>
      <c r="C27" s="7">
        <f t="shared" si="1"/>
        <v>44952</v>
      </c>
      <c r="D27" s="7" t="s">
        <v>251</v>
      </c>
      <c r="E27" s="3">
        <f>Budget!C$3</f>
        <v>900</v>
      </c>
    </row>
    <row r="28" spans="1:5" x14ac:dyDescent="0.2">
      <c r="A28" t="s">
        <v>82</v>
      </c>
      <c r="B28" t="str">
        <f t="shared" si="0"/>
        <v>Person 21@gmail.com</v>
      </c>
      <c r="C28" s="7">
        <f t="shared" si="1"/>
        <v>44953</v>
      </c>
      <c r="D28" s="7" t="s">
        <v>251</v>
      </c>
      <c r="E28" s="3">
        <f>Budget!C$3</f>
        <v>900</v>
      </c>
    </row>
    <row r="29" spans="1:5" x14ac:dyDescent="0.2">
      <c r="A29" t="s">
        <v>83</v>
      </c>
      <c r="B29" t="str">
        <f t="shared" si="0"/>
        <v>Person 22@gmail.com</v>
      </c>
      <c r="C29" s="7">
        <f t="shared" si="1"/>
        <v>44953</v>
      </c>
      <c r="D29" s="7" t="s">
        <v>251</v>
      </c>
      <c r="E29" s="3">
        <f>Budget!C$3</f>
        <v>900</v>
      </c>
    </row>
    <row r="30" spans="1:5" x14ac:dyDescent="0.2">
      <c r="A30" t="s">
        <v>84</v>
      </c>
      <c r="B30" t="str">
        <f t="shared" si="0"/>
        <v>Person 23@gmail.com</v>
      </c>
      <c r="C30" s="7">
        <f t="shared" si="1"/>
        <v>44954</v>
      </c>
      <c r="D30" s="7" t="s">
        <v>253</v>
      </c>
      <c r="E30" s="3">
        <f>Budget!C$3</f>
        <v>900</v>
      </c>
    </row>
    <row r="31" spans="1:5" x14ac:dyDescent="0.2">
      <c r="A31" t="s">
        <v>88</v>
      </c>
      <c r="B31" t="str">
        <f t="shared" si="0"/>
        <v>Person 24@gmail.com</v>
      </c>
      <c r="C31" s="7">
        <f t="shared" si="1"/>
        <v>44954</v>
      </c>
      <c r="D31" s="7" t="s">
        <v>253</v>
      </c>
      <c r="E31" s="3">
        <f>Budget!C$3</f>
        <v>900</v>
      </c>
    </row>
    <row r="32" spans="1:5" x14ac:dyDescent="0.2">
      <c r="A32" t="s">
        <v>230</v>
      </c>
      <c r="B32" t="str">
        <f t="shared" si="0"/>
        <v>Junior 7@gmail.com</v>
      </c>
      <c r="C32" s="7">
        <f t="shared" si="1"/>
        <v>44954</v>
      </c>
      <c r="D32" s="7" t="s">
        <v>253</v>
      </c>
      <c r="E32" s="3">
        <f>Budget!C$4</f>
        <v>500</v>
      </c>
    </row>
    <row r="33" spans="1:5" x14ac:dyDescent="0.2">
      <c r="A33" t="s">
        <v>231</v>
      </c>
      <c r="B33" t="str">
        <f t="shared" si="0"/>
        <v>Junior 8@gmail.com</v>
      </c>
      <c r="C33" s="7">
        <f t="shared" si="1"/>
        <v>44954</v>
      </c>
      <c r="D33" s="7" t="s">
        <v>253</v>
      </c>
      <c r="E33" s="3">
        <f>Budget!C$4</f>
        <v>500</v>
      </c>
    </row>
    <row r="34" spans="1:5" x14ac:dyDescent="0.2">
      <c r="A34" t="s">
        <v>89</v>
      </c>
      <c r="B34" t="str">
        <f t="shared" si="0"/>
        <v>Person 25@gmail.com</v>
      </c>
      <c r="C34" s="7">
        <f t="shared" si="1"/>
        <v>44954</v>
      </c>
      <c r="D34" s="7" t="s">
        <v>251</v>
      </c>
      <c r="E34" s="3">
        <f>Budget!C$3</f>
        <v>900</v>
      </c>
    </row>
    <row r="35" spans="1:5" x14ac:dyDescent="0.2">
      <c r="A35" t="s">
        <v>90</v>
      </c>
      <c r="B35" t="str">
        <f t="shared" si="0"/>
        <v>Person 26@gmail.com</v>
      </c>
      <c r="C35" s="7">
        <f t="shared" si="1"/>
        <v>44954</v>
      </c>
      <c r="D35" s="7" t="s">
        <v>251</v>
      </c>
      <c r="E35" s="3">
        <f>Budget!C$3</f>
        <v>900</v>
      </c>
    </row>
    <row r="36" spans="1:5" x14ac:dyDescent="0.2">
      <c r="A36" t="s">
        <v>91</v>
      </c>
      <c r="B36" t="str">
        <f t="shared" si="0"/>
        <v>Person 27@gmail.com</v>
      </c>
      <c r="C36" s="7">
        <f t="shared" si="1"/>
        <v>44957</v>
      </c>
      <c r="D36" s="7" t="s">
        <v>251</v>
      </c>
      <c r="E36" s="3">
        <f>Budget!C$3</f>
        <v>900</v>
      </c>
    </row>
    <row r="37" spans="1:5" x14ac:dyDescent="0.2">
      <c r="A37" t="s">
        <v>92</v>
      </c>
      <c r="B37" t="str">
        <f t="shared" si="0"/>
        <v>Person 28@gmail.com</v>
      </c>
      <c r="C37" s="7">
        <f t="shared" si="1"/>
        <v>44957</v>
      </c>
      <c r="D37" s="7" t="s">
        <v>251</v>
      </c>
      <c r="E37" s="3">
        <f>Budget!C$3</f>
        <v>900</v>
      </c>
    </row>
    <row r="38" spans="1:5" x14ac:dyDescent="0.2">
      <c r="A38" t="s">
        <v>93</v>
      </c>
      <c r="B38" t="str">
        <f t="shared" si="0"/>
        <v>Person 29@gmail.com</v>
      </c>
      <c r="C38" s="7">
        <f t="shared" si="1"/>
        <v>44957</v>
      </c>
      <c r="D38" s="7" t="s">
        <v>251</v>
      </c>
      <c r="E38" s="3">
        <f>Budget!C$3</f>
        <v>900</v>
      </c>
    </row>
    <row r="39" spans="1:5" x14ac:dyDescent="0.2">
      <c r="A39" t="s">
        <v>94</v>
      </c>
      <c r="B39" t="str">
        <f t="shared" si="0"/>
        <v>Person 30@gmail.com</v>
      </c>
      <c r="C39" s="7">
        <f t="shared" si="1"/>
        <v>44957</v>
      </c>
      <c r="D39" s="7" t="s">
        <v>251</v>
      </c>
      <c r="E39" s="3">
        <f>Budget!C$3</f>
        <v>900</v>
      </c>
    </row>
    <row r="40" spans="1:5" x14ac:dyDescent="0.2">
      <c r="A40" t="s">
        <v>95</v>
      </c>
      <c r="B40" t="str">
        <f t="shared" si="0"/>
        <v>Person 31@gmail.com</v>
      </c>
      <c r="C40" s="7">
        <f t="shared" si="1"/>
        <v>44958</v>
      </c>
      <c r="D40" s="7" t="s">
        <v>251</v>
      </c>
      <c r="E40" s="3">
        <f>Budget!C$3</f>
        <v>900</v>
      </c>
    </row>
    <row r="41" spans="1:5" x14ac:dyDescent="0.2">
      <c r="A41" t="s">
        <v>96</v>
      </c>
      <c r="B41" t="str">
        <f t="shared" si="0"/>
        <v>Person 32@gmail.com</v>
      </c>
      <c r="C41" s="7">
        <f t="shared" si="1"/>
        <v>44958</v>
      </c>
      <c r="D41" s="7" t="s">
        <v>251</v>
      </c>
      <c r="E41" s="3">
        <f>Budget!C$3</f>
        <v>900</v>
      </c>
    </row>
    <row r="42" spans="1:5" x14ac:dyDescent="0.2">
      <c r="A42" t="s">
        <v>97</v>
      </c>
      <c r="B42" t="str">
        <f t="shared" si="0"/>
        <v>Person 33@gmail.com</v>
      </c>
      <c r="C42" s="7">
        <f>C21+11</f>
        <v>44958</v>
      </c>
      <c r="D42" s="7" t="s">
        <v>251</v>
      </c>
      <c r="E42" s="3">
        <f>Budget!C$3</f>
        <v>900</v>
      </c>
    </row>
    <row r="43" spans="1:5" x14ac:dyDescent="0.2">
      <c r="A43" t="s">
        <v>98</v>
      </c>
      <c r="B43" t="str">
        <f t="shared" si="0"/>
        <v>Person 34@gmail.com</v>
      </c>
      <c r="C43" s="7">
        <f t="shared" ref="C43:C87" si="2">C22+11</f>
        <v>44958</v>
      </c>
      <c r="D43" s="7" t="s">
        <v>251</v>
      </c>
      <c r="E43" s="3">
        <f>Budget!C$3</f>
        <v>900</v>
      </c>
    </row>
    <row r="44" spans="1:5" x14ac:dyDescent="0.2">
      <c r="A44" t="s">
        <v>99</v>
      </c>
      <c r="B44" t="str">
        <f t="shared" si="0"/>
        <v>Person 35@gmail.com</v>
      </c>
      <c r="C44" s="7">
        <f t="shared" si="2"/>
        <v>44958</v>
      </c>
      <c r="D44" s="7" t="s">
        <v>251</v>
      </c>
      <c r="E44" s="3">
        <f>Budget!C$3</f>
        <v>900</v>
      </c>
    </row>
    <row r="45" spans="1:5" x14ac:dyDescent="0.2">
      <c r="A45" t="s">
        <v>100</v>
      </c>
      <c r="B45" t="str">
        <f t="shared" si="0"/>
        <v>Person 36@gmail.com</v>
      </c>
      <c r="C45" s="7">
        <f t="shared" si="2"/>
        <v>44958</v>
      </c>
      <c r="D45" s="7" t="s">
        <v>251</v>
      </c>
      <c r="E45" s="3">
        <f>Budget!C$3</f>
        <v>900</v>
      </c>
    </row>
    <row r="46" spans="1:5" x14ac:dyDescent="0.2">
      <c r="A46" t="s">
        <v>101</v>
      </c>
      <c r="B46" t="str">
        <f t="shared" si="0"/>
        <v>Person 37@gmail.com</v>
      </c>
      <c r="C46" s="7">
        <f t="shared" si="2"/>
        <v>44958</v>
      </c>
      <c r="D46" s="7" t="s">
        <v>251</v>
      </c>
      <c r="E46" s="3">
        <f>Budget!C$3</f>
        <v>900</v>
      </c>
    </row>
    <row r="47" spans="1:5" x14ac:dyDescent="0.2">
      <c r="A47" t="s">
        <v>102</v>
      </c>
      <c r="B47" t="str">
        <f t="shared" si="0"/>
        <v>Person 38@gmail.com</v>
      </c>
      <c r="C47" s="7">
        <f t="shared" si="2"/>
        <v>44962</v>
      </c>
      <c r="D47" s="7" t="s">
        <v>251</v>
      </c>
      <c r="E47" s="3">
        <f>Budget!C$3</f>
        <v>900</v>
      </c>
    </row>
    <row r="48" spans="1:5" x14ac:dyDescent="0.2">
      <c r="A48" t="s">
        <v>103</v>
      </c>
      <c r="B48" t="str">
        <f t="shared" si="0"/>
        <v>Person 39@gmail.com</v>
      </c>
      <c r="C48" s="7">
        <f t="shared" si="2"/>
        <v>44963</v>
      </c>
      <c r="D48" s="7" t="s">
        <v>251</v>
      </c>
      <c r="E48" s="3">
        <f>Budget!C$3</f>
        <v>900</v>
      </c>
    </row>
    <row r="49" spans="1:5" x14ac:dyDescent="0.2">
      <c r="A49" t="s">
        <v>104</v>
      </c>
      <c r="B49" t="str">
        <f t="shared" si="0"/>
        <v>Person 40@gmail.com</v>
      </c>
      <c r="C49" s="7">
        <f t="shared" si="2"/>
        <v>44964</v>
      </c>
      <c r="D49" s="7" t="s">
        <v>254</v>
      </c>
      <c r="E49" s="3">
        <f>Budget!C$3</f>
        <v>900</v>
      </c>
    </row>
    <row r="50" spans="1:5" x14ac:dyDescent="0.2">
      <c r="A50" t="s">
        <v>105</v>
      </c>
      <c r="B50" t="str">
        <f t="shared" si="0"/>
        <v>Person 41@gmail.com</v>
      </c>
      <c r="C50" s="7">
        <f t="shared" si="2"/>
        <v>44964</v>
      </c>
      <c r="D50" s="7" t="s">
        <v>254</v>
      </c>
      <c r="E50" s="3">
        <f>Budget!C$3</f>
        <v>900</v>
      </c>
    </row>
    <row r="51" spans="1:5" x14ac:dyDescent="0.2">
      <c r="A51" t="s">
        <v>106</v>
      </c>
      <c r="B51" t="str">
        <f t="shared" si="0"/>
        <v>Person 42@gmail.com</v>
      </c>
      <c r="C51" s="7">
        <f t="shared" si="2"/>
        <v>44965</v>
      </c>
      <c r="D51" s="7" t="s">
        <v>251</v>
      </c>
      <c r="E51" s="3">
        <f>Budget!C$3</f>
        <v>900</v>
      </c>
    </row>
    <row r="52" spans="1:5" x14ac:dyDescent="0.2">
      <c r="A52" t="s">
        <v>107</v>
      </c>
      <c r="B52" t="str">
        <f t="shared" si="0"/>
        <v>Person 43@gmail.com</v>
      </c>
      <c r="C52" s="7">
        <f t="shared" si="2"/>
        <v>44965</v>
      </c>
      <c r="D52" s="7" t="s">
        <v>251</v>
      </c>
      <c r="E52" s="3">
        <f>Budget!C$3</f>
        <v>900</v>
      </c>
    </row>
    <row r="53" spans="1:5" x14ac:dyDescent="0.2">
      <c r="A53" t="s">
        <v>108</v>
      </c>
      <c r="B53" t="str">
        <f t="shared" si="0"/>
        <v>Person 44@gmail.com</v>
      </c>
      <c r="C53" s="7">
        <f t="shared" si="2"/>
        <v>44965</v>
      </c>
      <c r="D53" s="7" t="s">
        <v>251</v>
      </c>
      <c r="E53" s="3">
        <f>Budget!C$3</f>
        <v>900</v>
      </c>
    </row>
    <row r="54" spans="1:5" x14ac:dyDescent="0.2">
      <c r="A54" t="s">
        <v>109</v>
      </c>
      <c r="B54" t="str">
        <f t="shared" si="0"/>
        <v>Person 45@gmail.com</v>
      </c>
      <c r="C54" s="7">
        <f t="shared" si="2"/>
        <v>44965</v>
      </c>
      <c r="D54" s="7" t="s">
        <v>251</v>
      </c>
      <c r="E54" s="3">
        <f>Budget!C$3</f>
        <v>900</v>
      </c>
    </row>
    <row r="55" spans="1:5" x14ac:dyDescent="0.2">
      <c r="A55" t="s">
        <v>110</v>
      </c>
      <c r="B55" t="str">
        <f t="shared" si="0"/>
        <v>Person 46@gmail.com</v>
      </c>
      <c r="C55" s="7">
        <f t="shared" si="2"/>
        <v>44965</v>
      </c>
      <c r="D55" s="7" t="s">
        <v>251</v>
      </c>
      <c r="E55" s="3">
        <f>Budget!C$3</f>
        <v>900</v>
      </c>
    </row>
    <row r="56" spans="1:5" x14ac:dyDescent="0.2">
      <c r="A56" t="s">
        <v>111</v>
      </c>
      <c r="B56" t="str">
        <f t="shared" si="0"/>
        <v>Person 47@gmail.com</v>
      </c>
      <c r="C56" s="7">
        <f t="shared" si="2"/>
        <v>44965</v>
      </c>
      <c r="D56" s="7" t="s">
        <v>251</v>
      </c>
      <c r="E56" s="3">
        <f>Budget!C$3</f>
        <v>900</v>
      </c>
    </row>
    <row r="57" spans="1:5" x14ac:dyDescent="0.2">
      <c r="A57" t="s">
        <v>112</v>
      </c>
      <c r="B57" t="str">
        <f t="shared" si="0"/>
        <v>Person 48@gmail.com</v>
      </c>
      <c r="C57" s="7">
        <f t="shared" si="2"/>
        <v>44968</v>
      </c>
      <c r="D57" s="7" t="s">
        <v>251</v>
      </c>
      <c r="E57" s="3">
        <f>Budget!C$3</f>
        <v>900</v>
      </c>
    </row>
    <row r="58" spans="1:5" x14ac:dyDescent="0.2">
      <c r="A58" t="s">
        <v>113</v>
      </c>
      <c r="B58" t="str">
        <f t="shared" si="0"/>
        <v>Person 49@gmail.com</v>
      </c>
      <c r="C58" s="7">
        <f t="shared" si="2"/>
        <v>44968</v>
      </c>
      <c r="D58" s="7" t="s">
        <v>251</v>
      </c>
      <c r="E58" s="3">
        <f>Budget!C$3</f>
        <v>900</v>
      </c>
    </row>
    <row r="59" spans="1:5" x14ac:dyDescent="0.2">
      <c r="A59" t="s">
        <v>114</v>
      </c>
      <c r="B59" t="str">
        <f t="shared" si="0"/>
        <v>Person 50@gmail.com</v>
      </c>
      <c r="C59" s="7">
        <f t="shared" si="2"/>
        <v>44968</v>
      </c>
      <c r="D59" s="7" t="s">
        <v>251</v>
      </c>
      <c r="E59" s="3">
        <f>Budget!C$3</f>
        <v>900</v>
      </c>
    </row>
    <row r="60" spans="1:5" x14ac:dyDescent="0.2">
      <c r="A60" t="s">
        <v>115</v>
      </c>
      <c r="B60" t="str">
        <f t="shared" si="0"/>
        <v>Person 51@gmail.com</v>
      </c>
      <c r="C60" s="7">
        <f t="shared" si="2"/>
        <v>44968</v>
      </c>
      <c r="D60" s="7" t="s">
        <v>251</v>
      </c>
      <c r="E60" s="3">
        <f>Budget!C$3</f>
        <v>900</v>
      </c>
    </row>
    <row r="61" spans="1:5" x14ac:dyDescent="0.2">
      <c r="A61" t="s">
        <v>116</v>
      </c>
      <c r="B61" t="str">
        <f t="shared" si="0"/>
        <v>Person 52@gmail.com</v>
      </c>
      <c r="C61" s="7">
        <f t="shared" si="2"/>
        <v>44969</v>
      </c>
      <c r="D61" s="7" t="s">
        <v>251</v>
      </c>
      <c r="E61" s="3">
        <f>Budget!C$3</f>
        <v>900</v>
      </c>
    </row>
    <row r="62" spans="1:5" x14ac:dyDescent="0.2">
      <c r="A62" t="s">
        <v>117</v>
      </c>
      <c r="B62" t="str">
        <f t="shared" si="0"/>
        <v>Person 53@gmail.com</v>
      </c>
      <c r="C62" s="7">
        <f t="shared" si="2"/>
        <v>44969</v>
      </c>
      <c r="D62" s="7" t="s">
        <v>251</v>
      </c>
      <c r="E62" s="3">
        <f>Budget!C$3</f>
        <v>900</v>
      </c>
    </row>
    <row r="63" spans="1:5" x14ac:dyDescent="0.2">
      <c r="A63" t="s">
        <v>118</v>
      </c>
      <c r="B63" t="str">
        <f t="shared" si="0"/>
        <v>Person 54@gmail.com</v>
      </c>
      <c r="C63" s="7">
        <f t="shared" si="2"/>
        <v>44969</v>
      </c>
      <c r="D63" s="7" t="s">
        <v>251</v>
      </c>
      <c r="E63" s="3">
        <f>Budget!C$3</f>
        <v>900</v>
      </c>
    </row>
    <row r="64" spans="1:5" x14ac:dyDescent="0.2">
      <c r="A64" t="s">
        <v>119</v>
      </c>
      <c r="B64" t="str">
        <f t="shared" si="0"/>
        <v>Person 55@gmail.com</v>
      </c>
      <c r="C64" s="7">
        <f t="shared" si="2"/>
        <v>44969</v>
      </c>
      <c r="D64" s="7" t="s">
        <v>251</v>
      </c>
      <c r="E64" s="3">
        <f>Budget!C$3</f>
        <v>900</v>
      </c>
    </row>
    <row r="65" spans="1:5" x14ac:dyDescent="0.2">
      <c r="A65" t="s">
        <v>120</v>
      </c>
      <c r="B65" t="str">
        <f t="shared" si="0"/>
        <v>Person 56@gmail.com</v>
      </c>
      <c r="C65" s="7">
        <f t="shared" si="2"/>
        <v>44969</v>
      </c>
      <c r="D65" s="7" t="s">
        <v>251</v>
      </c>
      <c r="E65" s="3">
        <f>Budget!C$3</f>
        <v>900</v>
      </c>
    </row>
    <row r="66" spans="1:5" x14ac:dyDescent="0.2">
      <c r="A66" t="s">
        <v>121</v>
      </c>
      <c r="B66" t="str">
        <f t="shared" si="0"/>
        <v>Person 57@gmail.com</v>
      </c>
      <c r="C66" s="7">
        <f t="shared" si="2"/>
        <v>44969</v>
      </c>
      <c r="D66" s="7" t="s">
        <v>251</v>
      </c>
      <c r="E66" s="3">
        <f>Budget!C$3</f>
        <v>900</v>
      </c>
    </row>
    <row r="67" spans="1:5" x14ac:dyDescent="0.2">
      <c r="A67" t="s">
        <v>122</v>
      </c>
      <c r="B67" t="str">
        <f t="shared" ref="B67:B87" si="3">CONCATENATE(A67,"@gmail.com")</f>
        <v>Person 58@gmail.com</v>
      </c>
      <c r="C67" s="7">
        <f t="shared" si="2"/>
        <v>44969</v>
      </c>
      <c r="D67" s="7" t="s">
        <v>251</v>
      </c>
      <c r="E67" s="3">
        <f>Budget!C$3</f>
        <v>900</v>
      </c>
    </row>
    <row r="68" spans="1:5" x14ac:dyDescent="0.2">
      <c r="A68" t="s">
        <v>123</v>
      </c>
      <c r="B68" t="str">
        <f t="shared" si="3"/>
        <v>Person 59@gmail.com</v>
      </c>
      <c r="C68" s="7">
        <f t="shared" si="2"/>
        <v>44973</v>
      </c>
      <c r="D68" s="7" t="s">
        <v>251</v>
      </c>
      <c r="E68" s="3">
        <f>Budget!C$3</f>
        <v>900</v>
      </c>
    </row>
    <row r="69" spans="1:5" x14ac:dyDescent="0.2">
      <c r="A69" t="s">
        <v>124</v>
      </c>
      <c r="B69" t="str">
        <f t="shared" si="3"/>
        <v>Person 60@gmail.com</v>
      </c>
      <c r="C69" s="7">
        <f t="shared" si="2"/>
        <v>44974</v>
      </c>
      <c r="D69" s="7" t="s">
        <v>251</v>
      </c>
      <c r="E69" s="3">
        <f>Budget!C$3</f>
        <v>900</v>
      </c>
    </row>
    <row r="70" spans="1:5" x14ac:dyDescent="0.2">
      <c r="A70" t="s">
        <v>125</v>
      </c>
      <c r="B70" t="str">
        <f t="shared" si="3"/>
        <v>Person 61@gmail.com</v>
      </c>
      <c r="C70" s="7">
        <f t="shared" si="2"/>
        <v>44975</v>
      </c>
      <c r="D70" s="7" t="s">
        <v>251</v>
      </c>
      <c r="E70" s="3">
        <f>Budget!C$3</f>
        <v>900</v>
      </c>
    </row>
    <row r="71" spans="1:5" x14ac:dyDescent="0.2">
      <c r="A71" t="s">
        <v>126</v>
      </c>
      <c r="B71" t="str">
        <f t="shared" si="3"/>
        <v>Person 62@gmail.com</v>
      </c>
      <c r="C71" s="7">
        <f t="shared" si="2"/>
        <v>44975</v>
      </c>
      <c r="D71" s="7" t="s">
        <v>251</v>
      </c>
      <c r="E71" s="3">
        <f>Budget!C$3</f>
        <v>900</v>
      </c>
    </row>
    <row r="72" spans="1:5" x14ac:dyDescent="0.2">
      <c r="A72" t="s">
        <v>127</v>
      </c>
      <c r="B72" t="str">
        <f t="shared" si="3"/>
        <v>Person 63@gmail.com</v>
      </c>
      <c r="C72" s="7">
        <f t="shared" si="2"/>
        <v>44976</v>
      </c>
      <c r="D72" s="7" t="s">
        <v>251</v>
      </c>
      <c r="E72" s="3">
        <f>Budget!C$3</f>
        <v>900</v>
      </c>
    </row>
    <row r="73" spans="1:5" x14ac:dyDescent="0.2">
      <c r="A73" t="s">
        <v>128</v>
      </c>
      <c r="B73" t="str">
        <f t="shared" si="3"/>
        <v>Person 64@gmail.com</v>
      </c>
      <c r="C73" s="7">
        <f t="shared" si="2"/>
        <v>44976</v>
      </c>
      <c r="D73" s="7" t="s">
        <v>251</v>
      </c>
      <c r="E73" s="3">
        <f>Budget!C$3</f>
        <v>900</v>
      </c>
    </row>
    <row r="74" spans="1:5" x14ac:dyDescent="0.2">
      <c r="A74" t="s">
        <v>129</v>
      </c>
      <c r="B74" t="str">
        <f t="shared" si="3"/>
        <v>Person 65@gmail.com</v>
      </c>
      <c r="C74" s="7">
        <f t="shared" si="2"/>
        <v>44976</v>
      </c>
      <c r="D74" s="7" t="s">
        <v>251</v>
      </c>
      <c r="E74" s="3">
        <f>Budget!C$3</f>
        <v>900</v>
      </c>
    </row>
    <row r="75" spans="1:5" x14ac:dyDescent="0.2">
      <c r="A75" t="s">
        <v>130</v>
      </c>
      <c r="B75" t="str">
        <f t="shared" si="3"/>
        <v>Person 66@gmail.com</v>
      </c>
      <c r="C75" s="7">
        <f t="shared" si="2"/>
        <v>44976</v>
      </c>
      <c r="D75" s="7" t="s">
        <v>251</v>
      </c>
      <c r="E75" s="3">
        <f>Budget!C$3</f>
        <v>900</v>
      </c>
    </row>
    <row r="76" spans="1:5" x14ac:dyDescent="0.2">
      <c r="A76" t="s">
        <v>131</v>
      </c>
      <c r="B76" t="str">
        <f t="shared" si="3"/>
        <v>Person 67@gmail.com</v>
      </c>
      <c r="C76" s="7">
        <f t="shared" si="2"/>
        <v>44976</v>
      </c>
      <c r="D76" s="7" t="s">
        <v>251</v>
      </c>
      <c r="E76" s="3">
        <f>Budget!C$3</f>
        <v>900</v>
      </c>
    </row>
    <row r="77" spans="1:5" x14ac:dyDescent="0.2">
      <c r="A77" t="s">
        <v>132</v>
      </c>
      <c r="B77" t="str">
        <f t="shared" si="3"/>
        <v>Person 68@gmail.com</v>
      </c>
      <c r="C77" s="7">
        <f t="shared" si="2"/>
        <v>44976</v>
      </c>
      <c r="D77" s="7" t="s">
        <v>251</v>
      </c>
      <c r="E77" s="3">
        <f>Budget!C$3</f>
        <v>900</v>
      </c>
    </row>
    <row r="78" spans="1:5" x14ac:dyDescent="0.2">
      <c r="A78" t="s">
        <v>133</v>
      </c>
      <c r="B78" t="str">
        <f t="shared" si="3"/>
        <v>Person 69@gmail.com</v>
      </c>
      <c r="C78" s="7">
        <f t="shared" si="2"/>
        <v>44979</v>
      </c>
      <c r="D78" s="7" t="s">
        <v>251</v>
      </c>
      <c r="E78" s="3">
        <f>Budget!C$3</f>
        <v>900</v>
      </c>
    </row>
    <row r="79" spans="1:5" x14ac:dyDescent="0.2">
      <c r="A79" t="s">
        <v>134</v>
      </c>
      <c r="B79" t="str">
        <f t="shared" si="3"/>
        <v>Person 70@gmail.com</v>
      </c>
      <c r="C79" s="7">
        <f t="shared" si="2"/>
        <v>44979</v>
      </c>
      <c r="D79" s="7" t="s">
        <v>251</v>
      </c>
      <c r="E79" s="3">
        <f>Budget!C$3</f>
        <v>900</v>
      </c>
    </row>
    <row r="80" spans="1:5" x14ac:dyDescent="0.2">
      <c r="A80" t="s">
        <v>232</v>
      </c>
      <c r="B80" t="str">
        <f t="shared" si="3"/>
        <v>Junior 9@gmail.com</v>
      </c>
      <c r="C80" s="7">
        <f t="shared" si="2"/>
        <v>44979</v>
      </c>
      <c r="D80" s="7" t="s">
        <v>251</v>
      </c>
      <c r="E80" s="3">
        <f>Budget!C$4</f>
        <v>500</v>
      </c>
    </row>
    <row r="81" spans="1:5" x14ac:dyDescent="0.2">
      <c r="A81" t="s">
        <v>233</v>
      </c>
      <c r="B81" t="str">
        <f t="shared" si="3"/>
        <v>Junior 10@gmail.com</v>
      </c>
      <c r="C81" s="7">
        <f t="shared" si="2"/>
        <v>44979</v>
      </c>
      <c r="D81" s="7" t="s">
        <v>251</v>
      </c>
      <c r="E81" s="3">
        <f>Budget!C$4</f>
        <v>500</v>
      </c>
    </row>
    <row r="82" spans="1:5" x14ac:dyDescent="0.2">
      <c r="A82" t="s">
        <v>135</v>
      </c>
      <c r="B82" t="str">
        <f t="shared" si="3"/>
        <v>Person 71@gmail.com</v>
      </c>
      <c r="C82" s="7">
        <f t="shared" si="2"/>
        <v>44980</v>
      </c>
      <c r="D82" s="7" t="s">
        <v>251</v>
      </c>
      <c r="E82" s="3">
        <f>Budget!C$3</f>
        <v>900</v>
      </c>
    </row>
    <row r="83" spans="1:5" x14ac:dyDescent="0.2">
      <c r="A83" t="s">
        <v>136</v>
      </c>
      <c r="B83" t="str">
        <f t="shared" si="3"/>
        <v>Person 72@gmail.com</v>
      </c>
      <c r="C83" s="7">
        <f t="shared" si="2"/>
        <v>44980</v>
      </c>
      <c r="D83" s="7" t="s">
        <v>251</v>
      </c>
      <c r="E83" s="3">
        <f>Budget!C$3</f>
        <v>900</v>
      </c>
    </row>
    <row r="84" spans="1:5" x14ac:dyDescent="0.2">
      <c r="A84" t="s">
        <v>137</v>
      </c>
      <c r="B84" t="str">
        <f t="shared" si="3"/>
        <v>Person 73@gmail.com</v>
      </c>
      <c r="C84" s="7">
        <f t="shared" si="2"/>
        <v>44980</v>
      </c>
      <c r="D84" s="7" t="s">
        <v>251</v>
      </c>
      <c r="E84" s="3">
        <f>Budget!C$3</f>
        <v>900</v>
      </c>
    </row>
    <row r="85" spans="1:5" x14ac:dyDescent="0.2">
      <c r="A85" t="s">
        <v>138</v>
      </c>
      <c r="B85" t="str">
        <f t="shared" si="3"/>
        <v>Person 74@gmail.com</v>
      </c>
      <c r="C85" s="7">
        <f t="shared" si="2"/>
        <v>44980</v>
      </c>
      <c r="D85" s="7" t="s">
        <v>251</v>
      </c>
      <c r="E85" s="3">
        <f>Budget!C$3</f>
        <v>900</v>
      </c>
    </row>
    <row r="86" spans="1:5" x14ac:dyDescent="0.2">
      <c r="A86" t="s">
        <v>139</v>
      </c>
      <c r="B86" t="str">
        <f t="shared" si="3"/>
        <v>Person 75@gmail.com</v>
      </c>
      <c r="C86" s="7">
        <f t="shared" si="2"/>
        <v>44980</v>
      </c>
      <c r="D86" s="7" t="s">
        <v>251</v>
      </c>
      <c r="E86" s="3">
        <f>Budget!C$3</f>
        <v>900</v>
      </c>
    </row>
    <row r="87" spans="1:5" x14ac:dyDescent="0.2">
      <c r="A87" t="s">
        <v>140</v>
      </c>
      <c r="B87" t="str">
        <f t="shared" si="3"/>
        <v>Person 76@gmail.com</v>
      </c>
      <c r="C87" s="7">
        <f t="shared" si="2"/>
        <v>44980</v>
      </c>
      <c r="D87" s="7" t="s">
        <v>251</v>
      </c>
      <c r="E87" s="3">
        <f>Budget!C$3</f>
        <v>900</v>
      </c>
    </row>
    <row r="88" spans="1:5" s="1" customFormat="1" x14ac:dyDescent="0.2">
      <c r="D88" s="15" t="s">
        <v>255</v>
      </c>
      <c r="E88" s="16">
        <f>SUM(E2:E87)</f>
        <v>73400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81C9C-58FD-41EE-ADCC-EF4CCD5AFB14}">
  <dimension ref="A1:C16"/>
  <sheetViews>
    <sheetView workbookViewId="0">
      <selection activeCell="C17" sqref="C17"/>
    </sheetView>
  </sheetViews>
  <sheetFormatPr baseColWidth="10" defaultColWidth="8.83203125" defaultRowHeight="15" x14ac:dyDescent="0.2"/>
  <cols>
    <col min="1" max="1" width="37.5" bestFit="1" customWidth="1"/>
  </cols>
  <sheetData>
    <row r="1" spans="1:3" x14ac:dyDescent="0.2">
      <c r="A1" t="s">
        <v>17</v>
      </c>
      <c r="B1">
        <v>75000</v>
      </c>
      <c r="C1">
        <v>75000</v>
      </c>
    </row>
    <row r="3" spans="1:3" x14ac:dyDescent="0.2">
      <c r="A3" t="s">
        <v>6</v>
      </c>
      <c r="B3" s="10" t="s">
        <v>246</v>
      </c>
      <c r="C3" s="10" t="s">
        <v>248</v>
      </c>
    </row>
    <row r="4" spans="1:3" x14ac:dyDescent="0.2">
      <c r="A4" t="s">
        <v>7</v>
      </c>
      <c r="B4">
        <v>16000</v>
      </c>
      <c r="C4">
        <v>16000</v>
      </c>
    </row>
    <row r="5" spans="1:3" x14ac:dyDescent="0.2">
      <c r="A5" t="s">
        <v>8</v>
      </c>
      <c r="B5">
        <v>16000</v>
      </c>
      <c r="C5">
        <v>16000</v>
      </c>
    </row>
    <row r="6" spans="1:3" x14ac:dyDescent="0.2">
      <c r="A6" t="s">
        <v>9</v>
      </c>
      <c r="B6">
        <v>12000</v>
      </c>
      <c r="C6">
        <v>12000</v>
      </c>
    </row>
    <row r="7" spans="1:3" x14ac:dyDescent="0.2">
      <c r="A7" t="s">
        <v>10</v>
      </c>
      <c r="B7">
        <v>12000</v>
      </c>
      <c r="C7">
        <v>12000</v>
      </c>
    </row>
    <row r="8" spans="1:3" x14ac:dyDescent="0.2">
      <c r="A8" t="s">
        <v>11</v>
      </c>
      <c r="B8">
        <v>12000</v>
      </c>
      <c r="C8">
        <v>12000</v>
      </c>
    </row>
    <row r="9" spans="1:3" x14ac:dyDescent="0.2">
      <c r="A9" t="s">
        <v>12</v>
      </c>
      <c r="B9">
        <v>12000</v>
      </c>
      <c r="C9">
        <v>12000</v>
      </c>
    </row>
    <row r="10" spans="1:3" x14ac:dyDescent="0.2">
      <c r="A10" t="s">
        <v>13</v>
      </c>
      <c r="B10">
        <v>10000</v>
      </c>
      <c r="C10">
        <v>10000</v>
      </c>
    </row>
    <row r="11" spans="1:3" x14ac:dyDescent="0.2">
      <c r="A11" t="s">
        <v>14</v>
      </c>
      <c r="B11">
        <v>10000</v>
      </c>
    </row>
    <row r="12" spans="1:3" x14ac:dyDescent="0.2">
      <c r="A12" t="s">
        <v>15</v>
      </c>
      <c r="B12">
        <f>SUM(B4:B11)</f>
        <v>100000</v>
      </c>
      <c r="C12">
        <f>SUM(C4:C11)</f>
        <v>90000</v>
      </c>
    </row>
    <row r="14" spans="1:3" x14ac:dyDescent="0.2">
      <c r="A14" t="s">
        <v>16</v>
      </c>
      <c r="B14">
        <f>B12*0.75</f>
        <v>75000</v>
      </c>
    </row>
    <row r="16" spans="1:3" x14ac:dyDescent="0.2">
      <c r="A16" t="s">
        <v>257</v>
      </c>
      <c r="B16">
        <f>B14-B1</f>
        <v>0</v>
      </c>
      <c r="C16">
        <f>C12-C1</f>
        <v>15000</v>
      </c>
    </row>
  </sheetData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90C25-A85A-4344-BB00-F45033D5A591}">
  <dimension ref="A2:I31"/>
  <sheetViews>
    <sheetView workbookViewId="0">
      <selection activeCell="E5" sqref="E5"/>
    </sheetView>
  </sheetViews>
  <sheetFormatPr baseColWidth="10" defaultColWidth="8.83203125" defaultRowHeight="15" x14ac:dyDescent="0.2"/>
  <cols>
    <col min="1" max="1" width="27.33203125" bestFit="1" customWidth="1"/>
    <col min="2" max="2" width="12" bestFit="1" customWidth="1"/>
    <col min="3" max="3" width="11.5" style="3" bestFit="1" customWidth="1"/>
    <col min="6" max="6" width="9.33203125" bestFit="1" customWidth="1"/>
    <col min="7" max="7" width="10.5" bestFit="1" customWidth="1"/>
  </cols>
  <sheetData>
    <row r="2" spans="1:9" s="1" customFormat="1" x14ac:dyDescent="0.2">
      <c r="B2" s="19" t="s">
        <v>248</v>
      </c>
      <c r="C2" s="19"/>
      <c r="D2" s="19" t="s">
        <v>246</v>
      </c>
      <c r="E2" s="19"/>
      <c r="F2" s="20" t="s">
        <v>247</v>
      </c>
      <c r="G2" s="20"/>
    </row>
    <row r="3" spans="1:9" x14ac:dyDescent="0.2">
      <c r="A3" s="1" t="s">
        <v>20</v>
      </c>
      <c r="B3" s="9"/>
      <c r="C3" s="9"/>
      <c r="D3" s="9"/>
      <c r="E3" s="9"/>
      <c r="F3" s="12"/>
      <c r="G3" s="12"/>
    </row>
    <row r="4" spans="1:9" x14ac:dyDescent="0.2">
      <c r="A4" t="s">
        <v>4</v>
      </c>
      <c r="C4" s="3">
        <f>Receipts!E88</f>
        <v>73400</v>
      </c>
      <c r="E4" s="3">
        <f>Budget!E8</f>
        <v>77000</v>
      </c>
      <c r="F4" s="13">
        <f>B4-D4</f>
        <v>0</v>
      </c>
      <c r="G4" s="13">
        <f t="shared" ref="G4:G6" si="0">C4-E4</f>
        <v>-3600</v>
      </c>
    </row>
    <row r="5" spans="1:9" x14ac:dyDescent="0.2">
      <c r="A5" t="s">
        <v>5</v>
      </c>
      <c r="C5" s="3">
        <f>Mothership!C12</f>
        <v>90000</v>
      </c>
      <c r="E5" s="3">
        <v>75000</v>
      </c>
      <c r="F5" s="13">
        <f t="shared" ref="F5:F6" si="1">B5-D5</f>
        <v>0</v>
      </c>
      <c r="G5" s="13">
        <f t="shared" si="0"/>
        <v>15000</v>
      </c>
    </row>
    <row r="6" spans="1:9" s="1" customFormat="1" x14ac:dyDescent="0.2">
      <c r="A6" s="1" t="s">
        <v>18</v>
      </c>
      <c r="C6" s="8">
        <f>SUM(C4:C5)</f>
        <v>163400</v>
      </c>
      <c r="E6" s="8">
        <f>SUM(E4:E5)</f>
        <v>152000</v>
      </c>
      <c r="F6" s="13">
        <f t="shared" si="1"/>
        <v>0</v>
      </c>
      <c r="G6" s="14">
        <f t="shared" si="0"/>
        <v>11400</v>
      </c>
    </row>
    <row r="7" spans="1:9" x14ac:dyDescent="0.2">
      <c r="F7" s="13"/>
      <c r="G7" s="13"/>
    </row>
    <row r="8" spans="1:9" x14ac:dyDescent="0.2">
      <c r="A8" t="s">
        <v>19</v>
      </c>
      <c r="F8" s="13"/>
      <c r="G8" s="13"/>
    </row>
    <row r="9" spans="1:9" x14ac:dyDescent="0.2">
      <c r="A9" t="s">
        <v>21</v>
      </c>
      <c r="B9" s="2">
        <f>Expenses!E3</f>
        <v>12340.92</v>
      </c>
      <c r="D9">
        <v>13250</v>
      </c>
      <c r="F9" s="13">
        <f t="shared" ref="F9:G30" si="2">B9-D9</f>
        <v>-909.07999999999993</v>
      </c>
      <c r="G9" s="13">
        <f t="shared" ref="G9:G30" si="3">C9-E9</f>
        <v>0</v>
      </c>
    </row>
    <row r="10" spans="1:9" x14ac:dyDescent="0.2">
      <c r="A10" t="s">
        <v>22</v>
      </c>
      <c r="B10" s="2">
        <f>Expenses!E4</f>
        <v>8460.69</v>
      </c>
      <c r="D10">
        <v>7900</v>
      </c>
      <c r="F10" s="13">
        <f t="shared" si="2"/>
        <v>560.69000000000051</v>
      </c>
      <c r="G10" s="13">
        <f t="shared" si="3"/>
        <v>0</v>
      </c>
      <c r="I10" s="11"/>
    </row>
    <row r="11" spans="1:9" x14ac:dyDescent="0.2">
      <c r="A11" t="s">
        <v>23</v>
      </c>
      <c r="B11" s="2">
        <f>Expenses!E5</f>
        <v>8353.06</v>
      </c>
      <c r="D11">
        <v>7900</v>
      </c>
      <c r="F11" s="13">
        <f t="shared" si="2"/>
        <v>453.05999999999949</v>
      </c>
      <c r="G11" s="13">
        <f t="shared" si="3"/>
        <v>0</v>
      </c>
    </row>
    <row r="12" spans="1:9" x14ac:dyDescent="0.2">
      <c r="A12" t="s">
        <v>24</v>
      </c>
      <c r="B12" s="2">
        <f>Expenses!E6</f>
        <v>11965.94</v>
      </c>
      <c r="D12">
        <v>11100</v>
      </c>
      <c r="F12" s="13">
        <f t="shared" si="2"/>
        <v>865.94000000000051</v>
      </c>
      <c r="G12" s="13">
        <f t="shared" si="3"/>
        <v>0</v>
      </c>
    </row>
    <row r="13" spans="1:9" x14ac:dyDescent="0.2">
      <c r="A13" t="s">
        <v>29</v>
      </c>
      <c r="B13" s="2">
        <f>Expenses!E7</f>
        <v>4902.4399999999996</v>
      </c>
      <c r="D13">
        <v>5400</v>
      </c>
      <c r="F13" s="13">
        <f t="shared" si="2"/>
        <v>-497.5600000000004</v>
      </c>
      <c r="G13" s="13">
        <f t="shared" si="3"/>
        <v>0</v>
      </c>
    </row>
    <row r="14" spans="1:9" s="1" customFormat="1" x14ac:dyDescent="0.2">
      <c r="A14" s="1" t="s">
        <v>244</v>
      </c>
      <c r="B14" s="2"/>
      <c r="C14" s="8">
        <f>SUM(B9:B13)</f>
        <v>46023.05</v>
      </c>
      <c r="E14" s="1">
        <v>45550</v>
      </c>
      <c r="F14" s="13">
        <f t="shared" si="2"/>
        <v>0</v>
      </c>
      <c r="G14" s="14">
        <f t="shared" si="3"/>
        <v>473.05000000000291</v>
      </c>
    </row>
    <row r="15" spans="1:9" x14ac:dyDescent="0.2">
      <c r="A15" t="s">
        <v>25</v>
      </c>
      <c r="B15" s="2">
        <f>Expenses!E8</f>
        <v>4152.16</v>
      </c>
      <c r="D15">
        <v>4500</v>
      </c>
      <c r="F15" s="13">
        <f t="shared" si="2"/>
        <v>-347.84000000000015</v>
      </c>
      <c r="G15" s="13">
        <f t="shared" si="3"/>
        <v>0</v>
      </c>
    </row>
    <row r="16" spans="1:9" x14ac:dyDescent="0.2">
      <c r="A16" t="s">
        <v>31</v>
      </c>
      <c r="B16" s="2">
        <f>Expenses!E9</f>
        <v>2196.66</v>
      </c>
      <c r="D16">
        <v>2250</v>
      </c>
      <c r="F16" s="13">
        <f t="shared" si="2"/>
        <v>-53.340000000000146</v>
      </c>
      <c r="G16" s="13">
        <f t="shared" si="3"/>
        <v>0</v>
      </c>
    </row>
    <row r="17" spans="1:7" x14ac:dyDescent="0.2">
      <c r="A17" t="s">
        <v>236</v>
      </c>
      <c r="B17" s="2">
        <f>Expenses!E10</f>
        <v>2670.87</v>
      </c>
      <c r="D17">
        <v>2600</v>
      </c>
      <c r="F17" s="13">
        <f t="shared" si="2"/>
        <v>70.869999999999891</v>
      </c>
      <c r="G17" s="13">
        <f t="shared" si="3"/>
        <v>0</v>
      </c>
    </row>
    <row r="18" spans="1:7" x14ac:dyDescent="0.2">
      <c r="A18" t="s">
        <v>237</v>
      </c>
      <c r="B18">
        <v>0</v>
      </c>
      <c r="D18">
        <v>0</v>
      </c>
      <c r="F18" s="13">
        <f t="shared" si="2"/>
        <v>0</v>
      </c>
      <c r="G18" s="13">
        <f t="shared" si="3"/>
        <v>0</v>
      </c>
    </row>
    <row r="19" spans="1:7" x14ac:dyDescent="0.2">
      <c r="A19" t="s">
        <v>238</v>
      </c>
      <c r="B19" s="2">
        <f>Expenses!E12</f>
        <v>1927.48</v>
      </c>
      <c r="D19">
        <v>1800</v>
      </c>
      <c r="F19" s="13">
        <f t="shared" si="2"/>
        <v>127.48000000000002</v>
      </c>
      <c r="G19" s="13">
        <f t="shared" si="3"/>
        <v>0</v>
      </c>
    </row>
    <row r="20" spans="1:7" x14ac:dyDescent="0.2">
      <c r="A20" t="s">
        <v>242</v>
      </c>
      <c r="B20" s="2">
        <f>Expenses!E2</f>
        <v>2528.14</v>
      </c>
      <c r="D20">
        <v>2700</v>
      </c>
      <c r="F20" s="13">
        <f t="shared" si="2"/>
        <v>-171.86000000000013</v>
      </c>
      <c r="G20" s="13">
        <f t="shared" si="3"/>
        <v>0</v>
      </c>
    </row>
    <row r="21" spans="1:7" x14ac:dyDescent="0.2">
      <c r="A21" t="s">
        <v>241</v>
      </c>
      <c r="B21" s="2">
        <f>Expenses!E13</f>
        <v>843.47</v>
      </c>
      <c r="D21">
        <v>900</v>
      </c>
      <c r="F21" s="13">
        <f t="shared" si="2"/>
        <v>-56.529999999999973</v>
      </c>
      <c r="G21" s="13">
        <f t="shared" si="3"/>
        <v>0</v>
      </c>
    </row>
    <row r="22" spans="1:7" x14ac:dyDescent="0.2">
      <c r="A22" t="s">
        <v>32</v>
      </c>
      <c r="B22" s="2">
        <f>Expenses!E14</f>
        <v>285.68</v>
      </c>
      <c r="D22">
        <v>270</v>
      </c>
      <c r="F22" s="13">
        <f t="shared" si="2"/>
        <v>15.680000000000007</v>
      </c>
      <c r="G22" s="13">
        <f t="shared" si="3"/>
        <v>0</v>
      </c>
    </row>
    <row r="23" spans="1:7" x14ac:dyDescent="0.2">
      <c r="A23" t="s">
        <v>240</v>
      </c>
      <c r="B23" s="2">
        <f>Expenses!E15</f>
        <v>1080.6300000000001</v>
      </c>
      <c r="D23">
        <v>1100</v>
      </c>
      <c r="F23" s="13">
        <f t="shared" si="2"/>
        <v>-19.369999999999891</v>
      </c>
      <c r="G23" s="13">
        <f t="shared" si="3"/>
        <v>0</v>
      </c>
    </row>
    <row r="24" spans="1:7" x14ac:dyDescent="0.2">
      <c r="A24" t="s">
        <v>239</v>
      </c>
      <c r="B24" s="2">
        <f>Expenses!E16</f>
        <v>454.1</v>
      </c>
      <c r="D24">
        <v>500</v>
      </c>
      <c r="F24" s="13">
        <f t="shared" si="2"/>
        <v>-45.899999999999977</v>
      </c>
      <c r="G24" s="13">
        <f t="shared" si="3"/>
        <v>0</v>
      </c>
    </row>
    <row r="25" spans="1:7" x14ac:dyDescent="0.2">
      <c r="A25" t="s">
        <v>30</v>
      </c>
      <c r="B25" s="2">
        <f ca="1">Expenses!E17</f>
        <v>2512.5</v>
      </c>
      <c r="D25">
        <f>Budget!D29</f>
        <v>2695.0000000000005</v>
      </c>
      <c r="F25" s="13">
        <f t="shared" ca="1" si="2"/>
        <v>-182.50000000000045</v>
      </c>
      <c r="G25" s="13">
        <f t="shared" si="3"/>
        <v>0</v>
      </c>
    </row>
    <row r="26" spans="1:7" s="1" customFormat="1" x14ac:dyDescent="0.2">
      <c r="A26" s="1" t="s">
        <v>33</v>
      </c>
      <c r="C26" s="8">
        <f ca="1">SUM(B15:B25)</f>
        <v>18651.689999999995</v>
      </c>
      <c r="E26" s="8">
        <f>SUM(D15:D25)</f>
        <v>19315</v>
      </c>
      <c r="F26" s="13">
        <f t="shared" si="2"/>
        <v>0</v>
      </c>
      <c r="G26" s="8">
        <f ca="1">SUM(F15:F25)</f>
        <v>-663.31000000000085</v>
      </c>
    </row>
    <row r="27" spans="1:7" x14ac:dyDescent="0.2">
      <c r="F27" s="13">
        <f t="shared" si="2"/>
        <v>0</v>
      </c>
      <c r="G27" s="13">
        <f t="shared" si="3"/>
        <v>0</v>
      </c>
    </row>
    <row r="28" spans="1:7" x14ac:dyDescent="0.2">
      <c r="A28" t="s">
        <v>245</v>
      </c>
      <c r="C28" s="3">
        <v>75000</v>
      </c>
      <c r="E28">
        <v>75000</v>
      </c>
      <c r="F28" s="13">
        <f t="shared" si="2"/>
        <v>0</v>
      </c>
      <c r="G28" s="13">
        <f t="shared" si="2"/>
        <v>0</v>
      </c>
    </row>
    <row r="29" spans="1:7" s="1" customFormat="1" x14ac:dyDescent="0.2">
      <c r="A29" s="1" t="s">
        <v>34</v>
      </c>
      <c r="C29" s="8">
        <f ca="1">C14+C26+C28</f>
        <v>139674.74</v>
      </c>
      <c r="E29" s="8">
        <f>E14+E26+E28</f>
        <v>139865</v>
      </c>
      <c r="F29" s="13">
        <f t="shared" si="2"/>
        <v>0</v>
      </c>
      <c r="G29" s="14">
        <f ca="1">G14+G26+G28</f>
        <v>-190.25999999999794</v>
      </c>
    </row>
    <row r="30" spans="1:7" x14ac:dyDescent="0.2">
      <c r="F30" s="13">
        <f t="shared" si="2"/>
        <v>0</v>
      </c>
      <c r="G30" s="14">
        <f t="shared" si="3"/>
        <v>0</v>
      </c>
    </row>
    <row r="31" spans="1:7" s="1" customFormat="1" x14ac:dyDescent="0.2">
      <c r="A31" s="1" t="s">
        <v>243</v>
      </c>
      <c r="C31" s="8">
        <f ca="1">C6-C29</f>
        <v>23725.260000000009</v>
      </c>
      <c r="E31" s="8">
        <f t="shared" ref="E31:G31" si="4">E6-E29</f>
        <v>12135</v>
      </c>
      <c r="F31" s="8">
        <f t="shared" si="4"/>
        <v>0</v>
      </c>
      <c r="G31" s="8">
        <f t="shared" ca="1" si="4"/>
        <v>11590.259999999998</v>
      </c>
    </row>
  </sheetData>
  <mergeCells count="3">
    <mergeCell ref="B2:C2"/>
    <mergeCell ref="D2:E2"/>
    <mergeCell ref="F2:G2"/>
  </mergeCells>
  <conditionalFormatting sqref="F4:G25 F26 F27:G30">
    <cfRule type="cellIs" dxfId="2" priority="1" operator="equal">
      <formula>0</formula>
    </cfRule>
    <cfRule type="expression" dxfId="1" priority="3">
      <formula>0</formula>
    </cfRule>
    <cfRule type="cellIs" dxfId="0" priority="4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Budget</vt:lpstr>
      <vt:lpstr>Expenses</vt:lpstr>
      <vt:lpstr>Participants</vt:lpstr>
      <vt:lpstr>Receipts</vt:lpstr>
      <vt:lpstr>Mothership</vt:lpstr>
      <vt:lpstr>P&amp;L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egodshalk@gmail.com</cp:lastModifiedBy>
  <dcterms:created xsi:type="dcterms:W3CDTF">2022-08-17T14:41:25Z</dcterms:created>
  <dcterms:modified xsi:type="dcterms:W3CDTF">2024-04-16T21:22:51Z</dcterms:modified>
</cp:coreProperties>
</file>